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codeName="ThisWorkbook" defaultThemeVersion="124226"/>
  <mc:AlternateContent xmlns:mc="http://schemas.openxmlformats.org/markup-compatibility/2006">
    <mc:Choice Requires="x15">
      <x15ac:absPath xmlns:x15ac="http://schemas.microsoft.com/office/spreadsheetml/2010/11/ac" url="\\Chust00\中日興業\HP\"/>
    </mc:Choice>
  </mc:AlternateContent>
  <xr:revisionPtr revIDLastSave="0" documentId="8_{B59E31EC-FAB0-4D5E-B8AF-5FCD3A7BD681}" xr6:coauthVersionLast="47" xr6:coauthVersionMax="47" xr10:uidLastSave="{00000000-0000-0000-0000-000000000000}"/>
  <bookViews>
    <workbookView xWindow="-120" yWindow="-120" windowWidth="19440" windowHeight="14880" tabRatio="699" firstSheet="1" activeTab="5" xr2:uid="{00000000-000D-0000-FFFF-FFFF00000000}"/>
  </bookViews>
  <sheets>
    <sheet name="サイズ" sheetId="44" state="hidden" r:id="rId1"/>
    <sheet name="取扱基準3-1" sheetId="46" r:id="rId2"/>
    <sheet name="取扱基準3-2" sheetId="47" r:id="rId3"/>
    <sheet name="取扱基準3-3" sheetId="54" r:id="rId4"/>
    <sheet name="地図" sheetId="45" r:id="rId5"/>
    <sheet name="三重県表紙" sheetId="42" r:id="rId6"/>
    <sheet name="桑名市郡・いなべ・員弁" sheetId="30" r:id="rId7"/>
    <sheet name="四日市" sheetId="31" r:id="rId8"/>
    <sheet name="鈴鹿・三重" sheetId="32" r:id="rId9"/>
    <sheet name="亀山" sheetId="33" r:id="rId10"/>
    <sheet name="津" sheetId="34" r:id="rId11"/>
    <sheet name="津・松阪" sheetId="35" r:id="rId12"/>
    <sheet name="伊勢・志摩" sheetId="36" r:id="rId13"/>
    <sheet name="鳥羽・度会" sheetId="37" r:id="rId14"/>
    <sheet name="尾鷲・熊野・多気" sheetId="39" r:id="rId15"/>
    <sheet name="新宮・南北牟婁郡" sheetId="40" r:id="rId16"/>
    <sheet name="伊賀・名張" sheetId="41" r:id="rId17"/>
    <sheet name="基本設定" sheetId="43" state="hidden" r:id="rId18"/>
  </sheets>
  <definedNames>
    <definedName name="_xlnm.Print_Area" localSheetId="7">四日市!$A$1:$X$39</definedName>
    <definedName name="サイズ">サイズ!$A$1:$A$20</definedName>
  </definedNames>
  <calcPr calcId="181029"/>
</workbook>
</file>

<file path=xl/calcChain.xml><?xml version="1.0" encoding="utf-8"?>
<calcChain xmlns="http://schemas.openxmlformats.org/spreadsheetml/2006/main">
  <c r="M48" i="42" l="1"/>
  <c r="L38" i="42" l="1"/>
  <c r="O38" i="42"/>
  <c r="N1" i="36" l="1"/>
  <c r="I1" i="36"/>
  <c r="P1" i="35"/>
  <c r="W26" i="41" l="1"/>
  <c r="W6" i="41"/>
  <c r="W16" i="40"/>
  <c r="W29" i="40"/>
  <c r="W6" i="40"/>
  <c r="W15" i="39"/>
  <c r="W23" i="39"/>
  <c r="W6" i="39"/>
  <c r="W14" i="37"/>
  <c r="W6" i="37"/>
  <c r="W26" i="36"/>
  <c r="W6" i="36"/>
  <c r="W19" i="35"/>
  <c r="W6" i="35"/>
  <c r="W6" i="34"/>
  <c r="W6" i="33"/>
  <c r="W26" i="32"/>
  <c r="W6" i="32"/>
  <c r="W6" i="31"/>
  <c r="W24" i="30"/>
  <c r="W29" i="30"/>
  <c r="W35" i="30"/>
  <c r="W6" i="30"/>
  <c r="J36" i="41"/>
  <c r="H18" i="42" s="1"/>
  <c r="J24" i="41"/>
  <c r="H17" i="42" s="1"/>
  <c r="J38" i="35"/>
  <c r="H14" i="42" s="1"/>
  <c r="J39" i="31"/>
  <c r="H9" i="42" s="1"/>
  <c r="J33" i="33"/>
  <c r="H11" i="42" s="1"/>
  <c r="J24" i="32"/>
  <c r="H10" i="42" s="1"/>
  <c r="J39" i="34"/>
  <c r="J24" i="36"/>
  <c r="H15" i="42" s="1"/>
  <c r="J13" i="39"/>
  <c r="H19" i="42" s="1"/>
  <c r="J22" i="30"/>
  <c r="H8" i="42" s="1"/>
  <c r="J15" i="35"/>
  <c r="H13" i="42" s="1"/>
  <c r="J14" i="40"/>
  <c r="H21" i="42" s="1"/>
  <c r="J21" i="39"/>
  <c r="H20" i="42" s="1"/>
  <c r="J37" i="32"/>
  <c r="H27" i="42" s="1"/>
  <c r="J27" i="40"/>
  <c r="H31" i="42" s="1"/>
  <c r="J35" i="39"/>
  <c r="H28" i="42" s="1"/>
  <c r="O36" i="41"/>
  <c r="K18" i="42" s="1"/>
  <c r="T31" i="41"/>
  <c r="N18" i="42" s="1"/>
  <c r="E36" i="41"/>
  <c r="E18" i="42" s="1"/>
  <c r="E24" i="41"/>
  <c r="E17" i="42" s="1"/>
  <c r="T20" i="41"/>
  <c r="N17" i="42" s="1"/>
  <c r="T38" i="40"/>
  <c r="N32" i="42" s="1"/>
  <c r="E38" i="40"/>
  <c r="E32" i="42" s="1"/>
  <c r="T27" i="40"/>
  <c r="N31" i="42" s="1"/>
  <c r="E27" i="40"/>
  <c r="E31" i="42" s="1"/>
  <c r="O27" i="40"/>
  <c r="K31" i="42" s="1"/>
  <c r="T10" i="40"/>
  <c r="N21" i="42" s="1"/>
  <c r="E14" i="40"/>
  <c r="E21" i="42" s="1"/>
  <c r="U14" i="40"/>
  <c r="E35" i="39"/>
  <c r="O35" i="39"/>
  <c r="K28" i="42"/>
  <c r="T21" i="39"/>
  <c r="N20" i="42" s="1"/>
  <c r="E21" i="39"/>
  <c r="E20" i="42" s="1"/>
  <c r="T13" i="39"/>
  <c r="N19" i="42" s="1"/>
  <c r="E13" i="39"/>
  <c r="E19" i="42" s="1"/>
  <c r="O13" i="39"/>
  <c r="K19" i="42" s="1"/>
  <c r="T36" i="37"/>
  <c r="N29" i="42" s="1"/>
  <c r="E36" i="37"/>
  <c r="E29" i="42" s="1"/>
  <c r="E12" i="37"/>
  <c r="E16" i="42" s="1"/>
  <c r="O12" i="37"/>
  <c r="K16" i="42" s="1"/>
  <c r="T12" i="37"/>
  <c r="N16" i="42" s="1"/>
  <c r="E37" i="36"/>
  <c r="T37" i="36"/>
  <c r="N30" i="42" s="1"/>
  <c r="O37" i="36"/>
  <c r="K30" i="42" s="1"/>
  <c r="P24" i="36"/>
  <c r="L15" i="42" s="1"/>
  <c r="F24" i="36"/>
  <c r="F15" i="42" s="1"/>
  <c r="K24" i="36"/>
  <c r="I15" i="42" s="1"/>
  <c r="U17" i="36"/>
  <c r="O15" i="42" s="1"/>
  <c r="U24" i="36"/>
  <c r="F37" i="36"/>
  <c r="F30" i="42" s="1"/>
  <c r="K37" i="36"/>
  <c r="I30" i="42" s="1"/>
  <c r="P37" i="36"/>
  <c r="L30" i="42" s="1"/>
  <c r="U37" i="36"/>
  <c r="O30" i="42" s="1"/>
  <c r="O24" i="36"/>
  <c r="K15" i="42" s="1"/>
  <c r="E24" i="36"/>
  <c r="E15" i="42" s="1"/>
  <c r="T17" i="36"/>
  <c r="N15" i="42" s="1"/>
  <c r="E38" i="35"/>
  <c r="E14" i="42" s="1"/>
  <c r="T35" i="35"/>
  <c r="N14" i="42" s="1"/>
  <c r="O38" i="35"/>
  <c r="K14" i="42" s="1"/>
  <c r="E39" i="34"/>
  <c r="E12" i="42" s="1"/>
  <c r="O39" i="34"/>
  <c r="K12" i="42" s="1"/>
  <c r="T30" i="34"/>
  <c r="N12" i="42" s="1"/>
  <c r="E15" i="35"/>
  <c r="E13" i="42" s="1"/>
  <c r="O15" i="35"/>
  <c r="K39" i="34"/>
  <c r="E33" i="33"/>
  <c r="T33" i="33"/>
  <c r="N11" i="42" s="1"/>
  <c r="E37" i="32"/>
  <c r="E27" i="42" s="1"/>
  <c r="T37" i="32"/>
  <c r="N27" i="42" s="1"/>
  <c r="E24" i="32"/>
  <c r="E10" i="42" s="1"/>
  <c r="T19" i="32"/>
  <c r="N10" i="42" s="1"/>
  <c r="O24" i="32"/>
  <c r="K10" i="42" s="1"/>
  <c r="T15" i="35"/>
  <c r="N13" i="42" s="1"/>
  <c r="E39" i="31"/>
  <c r="E9" i="42" s="1"/>
  <c r="T39" i="31"/>
  <c r="N9" i="42" s="1"/>
  <c r="O39" i="31"/>
  <c r="K9" i="42" s="1"/>
  <c r="E43" i="30"/>
  <c r="E22" i="42" s="1"/>
  <c r="T43" i="30"/>
  <c r="N22" i="42" s="1"/>
  <c r="E33" i="30"/>
  <c r="E26" i="42" s="1"/>
  <c r="T33" i="30"/>
  <c r="N26" i="42" s="1"/>
  <c r="I24" i="30"/>
  <c r="E22" i="30"/>
  <c r="E8" i="42" s="1"/>
  <c r="O22" i="30"/>
  <c r="K8" i="42" s="1"/>
  <c r="T22" i="30"/>
  <c r="N8" i="42" s="1"/>
  <c r="F33" i="30"/>
  <c r="F26" i="42" s="1"/>
  <c r="P33" i="30"/>
  <c r="L26" i="42" s="1"/>
  <c r="U33" i="30"/>
  <c r="O26" i="42" s="1"/>
  <c r="F37" i="32"/>
  <c r="F27" i="42" s="1"/>
  <c r="K37" i="32"/>
  <c r="I27" i="42" s="1"/>
  <c r="P37" i="32"/>
  <c r="L27" i="42" s="1"/>
  <c r="U37" i="32"/>
  <c r="O27" i="42" s="1"/>
  <c r="F35" i="39"/>
  <c r="F28" i="42" s="1"/>
  <c r="K35" i="39"/>
  <c r="I28" i="42" s="1"/>
  <c r="P35" i="39"/>
  <c r="L28" i="42" s="1"/>
  <c r="U35" i="39"/>
  <c r="O28" i="42" s="1"/>
  <c r="F36" i="37"/>
  <c r="F29" i="42" s="1"/>
  <c r="K36" i="37"/>
  <c r="I29" i="42" s="1"/>
  <c r="P36" i="37"/>
  <c r="L29" i="42" s="1"/>
  <c r="U36" i="37"/>
  <c r="O29" i="42" s="1"/>
  <c r="F27" i="40"/>
  <c r="F31" i="42" s="1"/>
  <c r="K27" i="40"/>
  <c r="I31" i="42" s="1"/>
  <c r="P27" i="40"/>
  <c r="L31" i="42" s="1"/>
  <c r="U27" i="40"/>
  <c r="O31" i="42" s="1"/>
  <c r="F38" i="40"/>
  <c r="F32" i="42" s="1"/>
  <c r="K38" i="40"/>
  <c r="I32" i="42" s="1"/>
  <c r="P38" i="40"/>
  <c r="L32" i="42" s="1"/>
  <c r="U38" i="40"/>
  <c r="O32" i="42" s="1"/>
  <c r="R25" i="42"/>
  <c r="F39" i="31"/>
  <c r="F9" i="42" s="1"/>
  <c r="K39" i="31"/>
  <c r="I9" i="42" s="1"/>
  <c r="P39" i="31"/>
  <c r="L9" i="42" s="1"/>
  <c r="U39" i="31"/>
  <c r="O9" i="42" s="1"/>
  <c r="F24" i="32"/>
  <c r="F10" i="42" s="1"/>
  <c r="K24" i="32"/>
  <c r="I10" i="42" s="1"/>
  <c r="P24" i="32"/>
  <c r="L10" i="42" s="1"/>
  <c r="U19" i="32"/>
  <c r="O10" i="42" s="1"/>
  <c r="F33" i="33"/>
  <c r="F11" i="42" s="1"/>
  <c r="K33" i="33"/>
  <c r="I11" i="42" s="1"/>
  <c r="U33" i="33"/>
  <c r="O11" i="42" s="1"/>
  <c r="F39" i="34"/>
  <c r="F12" i="42" s="1"/>
  <c r="P39" i="34"/>
  <c r="L12" i="42" s="1"/>
  <c r="U30" i="34"/>
  <c r="O12" i="42" s="1"/>
  <c r="F15" i="35"/>
  <c r="K15" i="35"/>
  <c r="I13" i="42" s="1"/>
  <c r="P15" i="35"/>
  <c r="U15" i="35"/>
  <c r="O13" i="42" s="1"/>
  <c r="F38" i="35"/>
  <c r="F14" i="42" s="1"/>
  <c r="K38" i="35"/>
  <c r="I14" i="42" s="1"/>
  <c r="P38" i="35"/>
  <c r="L14" i="42" s="1"/>
  <c r="U35" i="35"/>
  <c r="O14" i="42" s="1"/>
  <c r="F12" i="37"/>
  <c r="F16" i="42" s="1"/>
  <c r="K12" i="37"/>
  <c r="I16" i="42" s="1"/>
  <c r="P12" i="37"/>
  <c r="L16" i="42" s="1"/>
  <c r="U12" i="37"/>
  <c r="O16" i="42" s="1"/>
  <c r="F24" i="41"/>
  <c r="F17" i="42" s="1"/>
  <c r="K24" i="41"/>
  <c r="I17" i="42" s="1"/>
  <c r="P24" i="41"/>
  <c r="L17" i="42" s="1"/>
  <c r="U20" i="41"/>
  <c r="O17" i="42" s="1"/>
  <c r="F36" i="41"/>
  <c r="F18" i="42" s="1"/>
  <c r="K36" i="41"/>
  <c r="I18" i="42" s="1"/>
  <c r="P36" i="41"/>
  <c r="L18" i="42" s="1"/>
  <c r="U31" i="41"/>
  <c r="O18" i="42" s="1"/>
  <c r="F13" i="39"/>
  <c r="F19" i="42" s="1"/>
  <c r="K13" i="39"/>
  <c r="I19" i="42" s="1"/>
  <c r="P13" i="39"/>
  <c r="L19" i="42" s="1"/>
  <c r="U13" i="39"/>
  <c r="O19" i="42" s="1"/>
  <c r="F21" i="39"/>
  <c r="F20" i="42" s="1"/>
  <c r="K21" i="39"/>
  <c r="I20" i="42" s="1"/>
  <c r="P21" i="39"/>
  <c r="L20" i="42" s="1"/>
  <c r="U21" i="39"/>
  <c r="O20" i="42" s="1"/>
  <c r="F14" i="40"/>
  <c r="F21" i="42" s="1"/>
  <c r="K14" i="40"/>
  <c r="I21" i="42" s="1"/>
  <c r="P14" i="40"/>
  <c r="L21" i="42" s="1"/>
  <c r="U10" i="40"/>
  <c r="O21" i="42" s="1"/>
  <c r="F43" i="30"/>
  <c r="F22" i="42" s="1"/>
  <c r="K43" i="30"/>
  <c r="I22" i="42" s="1"/>
  <c r="P43" i="30"/>
  <c r="L22" i="42" s="1"/>
  <c r="U43" i="30"/>
  <c r="O22" i="42" s="1"/>
  <c r="F22" i="30"/>
  <c r="F8" i="42" s="1"/>
  <c r="K22" i="30"/>
  <c r="I8" i="42" s="1"/>
  <c r="P22" i="30"/>
  <c r="L8" i="42" s="1"/>
  <c r="U22" i="30"/>
  <c r="O8" i="42" s="1"/>
  <c r="O37" i="32"/>
  <c r="K27" i="42" s="1"/>
  <c r="T35" i="39"/>
  <c r="N28" i="42" s="1"/>
  <c r="J36" i="37"/>
  <c r="H29" i="42" s="1"/>
  <c r="O36" i="37"/>
  <c r="K29" i="42" s="1"/>
  <c r="J37" i="36"/>
  <c r="H30" i="42" s="1"/>
  <c r="J38" i="40"/>
  <c r="H32" i="42" s="1"/>
  <c r="O38" i="40"/>
  <c r="K32" i="42" s="1"/>
  <c r="O33" i="30"/>
  <c r="K26" i="42" s="1"/>
  <c r="K11" i="42"/>
  <c r="K13" i="42"/>
  <c r="J12" i="37"/>
  <c r="H16" i="42" s="1"/>
  <c r="O24" i="41"/>
  <c r="K17" i="42" s="1"/>
  <c r="O21" i="39"/>
  <c r="K20" i="42" s="1"/>
  <c r="O14" i="40"/>
  <c r="K21" i="42" s="1"/>
  <c r="J43" i="30"/>
  <c r="H22" i="42" s="1"/>
  <c r="O43" i="30"/>
  <c r="K22" i="42" s="1"/>
  <c r="U24" i="32"/>
  <c r="U39" i="34"/>
  <c r="U38" i="35"/>
  <c r="U24" i="41"/>
  <c r="U36" i="41"/>
  <c r="Q21" i="39"/>
  <c r="M20" i="42" s="1"/>
  <c r="N25" i="42"/>
  <c r="K25" i="42"/>
  <c r="H25" i="42"/>
  <c r="B33" i="33"/>
  <c r="D11" i="42" s="1"/>
  <c r="L33" i="33"/>
  <c r="J11" i="42" s="1"/>
  <c r="G33" i="33"/>
  <c r="G11" i="42" s="1"/>
  <c r="Q33" i="33"/>
  <c r="M11" i="42" s="1"/>
  <c r="L39" i="31"/>
  <c r="J9" i="42" s="1"/>
  <c r="B39" i="31"/>
  <c r="D9" i="42" s="1"/>
  <c r="G39" i="31"/>
  <c r="G9" i="42" s="1"/>
  <c r="Q39" i="31"/>
  <c r="M9" i="42" s="1"/>
  <c r="B21" i="39"/>
  <c r="D20" i="42" s="1"/>
  <c r="G21" i="39"/>
  <c r="G20" i="42" s="1"/>
  <c r="L21" i="39"/>
  <c r="J20" i="42" s="1"/>
  <c r="B22" i="30"/>
  <c r="D8" i="42" s="1"/>
  <c r="G22" i="30"/>
  <c r="G8" i="42" s="1"/>
  <c r="L22" i="30"/>
  <c r="J8" i="42" s="1"/>
  <c r="Q22" i="30"/>
  <c r="M8" i="42" s="1"/>
  <c r="B24" i="32"/>
  <c r="D10" i="42" s="1"/>
  <c r="G24" i="32"/>
  <c r="G10" i="42" s="1"/>
  <c r="L24" i="32"/>
  <c r="J10" i="42" s="1"/>
  <c r="Q19" i="32"/>
  <c r="M10" i="42" s="1"/>
  <c r="B39" i="34"/>
  <c r="B17" i="35" s="1"/>
  <c r="G39" i="34"/>
  <c r="G12" i="42" s="1"/>
  <c r="L39" i="34"/>
  <c r="L17" i="35" s="1"/>
  <c r="Q30" i="34"/>
  <c r="M12" i="42" s="1"/>
  <c r="B15" i="35"/>
  <c r="D13" i="42" s="1"/>
  <c r="G15" i="35"/>
  <c r="G13" i="42" s="1"/>
  <c r="L15" i="35"/>
  <c r="J13" i="42" s="1"/>
  <c r="Q15" i="35"/>
  <c r="M13" i="42" s="1"/>
  <c r="B38" i="35"/>
  <c r="D14" i="42" s="1"/>
  <c r="G38" i="35"/>
  <c r="G14" i="42" s="1"/>
  <c r="L38" i="35"/>
  <c r="J14" i="42" s="1"/>
  <c r="Q35" i="35"/>
  <c r="M14" i="42" s="1"/>
  <c r="B24" i="36"/>
  <c r="D15" i="42" s="1"/>
  <c r="G24" i="36"/>
  <c r="G15" i="42" s="1"/>
  <c r="L24" i="36"/>
  <c r="J15" i="42" s="1"/>
  <c r="Q17" i="36"/>
  <c r="M15" i="42" s="1"/>
  <c r="B12" i="37"/>
  <c r="D16" i="42" s="1"/>
  <c r="G12" i="37"/>
  <c r="G16" i="42" s="1"/>
  <c r="L12" i="37"/>
  <c r="J16" i="42" s="1"/>
  <c r="Q12" i="37"/>
  <c r="M16" i="42" s="1"/>
  <c r="B24" i="41"/>
  <c r="D17" i="42" s="1"/>
  <c r="G24" i="41"/>
  <c r="G17" i="42" s="1"/>
  <c r="L24" i="41"/>
  <c r="J17" i="42" s="1"/>
  <c r="Q20" i="41"/>
  <c r="M17" i="42" s="1"/>
  <c r="B36" i="41"/>
  <c r="D18" i="42" s="1"/>
  <c r="G36" i="41"/>
  <c r="G18" i="42" s="1"/>
  <c r="L36" i="41"/>
  <c r="J18" i="42" s="1"/>
  <c r="Q31" i="41"/>
  <c r="M18" i="42" s="1"/>
  <c r="B13" i="39"/>
  <c r="D19" i="42" s="1"/>
  <c r="G13" i="39"/>
  <c r="G19" i="42" s="1"/>
  <c r="L13" i="39"/>
  <c r="J19" i="42" s="1"/>
  <c r="Q13" i="39"/>
  <c r="M19" i="42" s="1"/>
  <c r="B14" i="40"/>
  <c r="D21" i="42" s="1"/>
  <c r="G14" i="40"/>
  <c r="G21" i="42" s="1"/>
  <c r="L14" i="40"/>
  <c r="J21" i="42" s="1"/>
  <c r="Q10" i="40"/>
  <c r="M21" i="42" s="1"/>
  <c r="B43" i="30"/>
  <c r="D22" i="42" s="1"/>
  <c r="G43" i="30"/>
  <c r="G22" i="42" s="1"/>
  <c r="L43" i="30"/>
  <c r="J22" i="42" s="1"/>
  <c r="Q43" i="30"/>
  <c r="M22" i="42" s="1"/>
  <c r="G37" i="32"/>
  <c r="G27" i="42" s="1"/>
  <c r="B37" i="32"/>
  <c r="D27" i="42" s="1"/>
  <c r="L37" i="32"/>
  <c r="J27" i="42" s="1"/>
  <c r="Q37" i="32"/>
  <c r="M27" i="42" s="1"/>
  <c r="G37" i="36"/>
  <c r="G30" i="42" s="1"/>
  <c r="B37" i="36"/>
  <c r="D30" i="42" s="1"/>
  <c r="L37" i="36"/>
  <c r="J30" i="42" s="1"/>
  <c r="Q37" i="36"/>
  <c r="M30" i="42" s="1"/>
  <c r="B27" i="30"/>
  <c r="D25" i="42" s="1"/>
  <c r="G25" i="42"/>
  <c r="J25" i="42"/>
  <c r="Q27" i="30"/>
  <c r="M25" i="42" s="1"/>
  <c r="B33" i="30"/>
  <c r="D26" i="42" s="1"/>
  <c r="G33" i="30"/>
  <c r="G26" i="42" s="1"/>
  <c r="L33" i="30"/>
  <c r="J26" i="42" s="1"/>
  <c r="Q33" i="30"/>
  <c r="M26" i="42" s="1"/>
  <c r="B35" i="39"/>
  <c r="D28" i="42" s="1"/>
  <c r="G35" i="39"/>
  <c r="G28" i="42" s="1"/>
  <c r="L35" i="39"/>
  <c r="J28" i="42" s="1"/>
  <c r="Q35" i="39"/>
  <c r="M28" i="42" s="1"/>
  <c r="B36" i="37"/>
  <c r="D29" i="42" s="1"/>
  <c r="G36" i="37"/>
  <c r="G29" i="42" s="1"/>
  <c r="L36" i="37"/>
  <c r="J29" i="42" s="1"/>
  <c r="Q36" i="37"/>
  <c r="M29" i="42" s="1"/>
  <c r="B27" i="40"/>
  <c r="D31" i="42" s="1"/>
  <c r="G27" i="40"/>
  <c r="G31" i="42" s="1"/>
  <c r="L27" i="40"/>
  <c r="J31" i="42" s="1"/>
  <c r="Q27" i="40"/>
  <c r="M31" i="42" s="1"/>
  <c r="B38" i="40"/>
  <c r="D32" i="42" s="1"/>
  <c r="G38" i="40"/>
  <c r="G32" i="42" s="1"/>
  <c r="L38" i="40"/>
  <c r="J32" i="42" s="1"/>
  <c r="Q38" i="40"/>
  <c r="M32" i="42" s="1"/>
  <c r="P33" i="33"/>
  <c r="Q39" i="34"/>
  <c r="T39" i="34"/>
  <c r="K1" i="30"/>
  <c r="B3" i="30"/>
  <c r="B1" i="30"/>
  <c r="V2" i="32"/>
  <c r="T2" i="36"/>
  <c r="V2" i="31"/>
  <c r="V2" i="33"/>
  <c r="V2" i="34"/>
  <c r="V2" i="35"/>
  <c r="V2" i="37"/>
  <c r="V2" i="39"/>
  <c r="V2" i="40"/>
  <c r="V2" i="41"/>
  <c r="V2" i="30"/>
  <c r="B1" i="31"/>
  <c r="B1" i="32"/>
  <c r="B1" i="33"/>
  <c r="B1" i="34"/>
  <c r="B1" i="35"/>
  <c r="B1" i="36"/>
  <c r="B1" i="37"/>
  <c r="B1" i="39"/>
  <c r="B1" i="40"/>
  <c r="B1" i="41"/>
  <c r="B3" i="31"/>
  <c r="B3" i="32"/>
  <c r="B3" i="33"/>
  <c r="B3" i="34"/>
  <c r="B3" i="35"/>
  <c r="B3" i="36"/>
  <c r="B3" i="37"/>
  <c r="B3" i="39"/>
  <c r="B3" i="40"/>
  <c r="B3" i="41"/>
  <c r="K1" i="31"/>
  <c r="K1" i="32"/>
  <c r="K1" i="33"/>
  <c r="K1" i="34"/>
  <c r="K1" i="35"/>
  <c r="K1" i="37"/>
  <c r="K1" i="39"/>
  <c r="K1" i="40"/>
  <c r="K1" i="41"/>
  <c r="P1" i="31"/>
  <c r="P1" i="32"/>
  <c r="P1" i="33"/>
  <c r="P1" i="34"/>
  <c r="L1" i="36"/>
  <c r="P1" i="37"/>
  <c r="P1" i="39"/>
  <c r="P1" i="40"/>
  <c r="P1" i="41"/>
  <c r="P1" i="30"/>
  <c r="T14" i="40"/>
  <c r="T35" i="34"/>
  <c r="Q35" i="34"/>
  <c r="T24" i="41"/>
  <c r="Q24" i="41"/>
  <c r="T36" i="41"/>
  <c r="Q36" i="41"/>
  <c r="T24" i="36"/>
  <c r="Q24" i="36"/>
  <c r="E37" i="43"/>
  <c r="J37" i="43"/>
  <c r="O37" i="43"/>
  <c r="T37" i="43"/>
  <c r="E25" i="43"/>
  <c r="J25" i="43"/>
  <c r="O25" i="43"/>
  <c r="T25" i="43"/>
  <c r="Q37" i="43"/>
  <c r="Q25" i="43"/>
  <c r="L37" i="43"/>
  <c r="G37" i="43"/>
  <c r="B37" i="43"/>
  <c r="L25" i="43"/>
  <c r="G25" i="43"/>
  <c r="B25" i="43"/>
  <c r="T38" i="35"/>
  <c r="Q38" i="35"/>
  <c r="Q14" i="40"/>
  <c r="T24" i="32"/>
  <c r="Q24" i="32"/>
  <c r="O17" i="35" l="1"/>
  <c r="P13" i="42"/>
  <c r="I26" i="36"/>
  <c r="P17" i="35"/>
  <c r="E17" i="35"/>
  <c r="U17" i="35"/>
  <c r="P22" i="42"/>
  <c r="P19" i="42"/>
  <c r="K17" i="35"/>
  <c r="R10" i="42"/>
  <c r="G27" i="43"/>
  <c r="K3" i="33"/>
  <c r="D12" i="42"/>
  <c r="D23" i="42" s="1"/>
  <c r="R31" i="42"/>
  <c r="J6" i="34"/>
  <c r="I6" i="39"/>
  <c r="R14" i="42"/>
  <c r="L34" i="42"/>
  <c r="I15" i="39"/>
  <c r="P27" i="42"/>
  <c r="R21" i="42"/>
  <c r="H12" i="42"/>
  <c r="H23" i="42" s="1"/>
  <c r="I6" i="33"/>
  <c r="Q26" i="42"/>
  <c r="M34" i="42"/>
  <c r="R15" i="42"/>
  <c r="O34" i="42"/>
  <c r="P25" i="42"/>
  <c r="R22" i="42"/>
  <c r="P26" i="42"/>
  <c r="R28" i="42"/>
  <c r="P29" i="42"/>
  <c r="P21" i="42"/>
  <c r="R11" i="42"/>
  <c r="P15" i="42"/>
  <c r="K34" i="42"/>
  <c r="K3" i="30"/>
  <c r="R30" i="42"/>
  <c r="Q18" i="42"/>
  <c r="J34" i="42"/>
  <c r="Q19" i="42"/>
  <c r="I29" i="30"/>
  <c r="P31" i="42"/>
  <c r="P17" i="42"/>
  <c r="R8" i="42"/>
  <c r="L13" i="42"/>
  <c r="L23" i="42" s="1"/>
  <c r="L36" i="42" s="1"/>
  <c r="L48" i="42" s="1"/>
  <c r="F17" i="35"/>
  <c r="I12" i="42"/>
  <c r="R12" i="42" s="1"/>
  <c r="I19" i="35"/>
  <c r="R17" i="42"/>
  <c r="P28" i="42"/>
  <c r="P11" i="42"/>
  <c r="K3" i="39"/>
  <c r="R29" i="42"/>
  <c r="R27" i="42"/>
  <c r="I34" i="42"/>
  <c r="Q20" i="42"/>
  <c r="Q21" i="42"/>
  <c r="Q17" i="42"/>
  <c r="I16" i="40"/>
  <c r="H34" i="42"/>
  <c r="Q31" i="42"/>
  <c r="J12" i="42"/>
  <c r="J23" i="42" s="1"/>
  <c r="G17" i="35"/>
  <c r="P30" i="42"/>
  <c r="G34" i="42"/>
  <c r="P18" i="42"/>
  <c r="R18" i="42"/>
  <c r="O23" i="42"/>
  <c r="P32" i="42"/>
  <c r="D34" i="42"/>
  <c r="P14" i="42"/>
  <c r="G23" i="42"/>
  <c r="R20" i="42"/>
  <c r="P16" i="42"/>
  <c r="P20" i="42"/>
  <c r="R16" i="42"/>
  <c r="R9" i="42"/>
  <c r="R32" i="42"/>
  <c r="F34" i="42"/>
  <c r="Q15" i="42"/>
  <c r="Q29" i="42"/>
  <c r="I23" i="39"/>
  <c r="E11" i="42"/>
  <c r="Q11" i="42" s="1"/>
  <c r="I6" i="40"/>
  <c r="T17" i="35"/>
  <c r="I6" i="41"/>
  <c r="Q22" i="42"/>
  <c r="K3" i="41"/>
  <c r="K3" i="34"/>
  <c r="K23" i="42"/>
  <c r="I3" i="36"/>
  <c r="Q32" i="42"/>
  <c r="J17" i="35"/>
  <c r="K3" i="31"/>
  <c r="G6" i="35"/>
  <c r="Q17" i="35"/>
  <c r="R26" i="42"/>
  <c r="K3" i="37"/>
  <c r="F13" i="42"/>
  <c r="G6" i="43"/>
  <c r="R19" i="42"/>
  <c r="K3" i="35"/>
  <c r="K3" i="32"/>
  <c r="I26" i="41"/>
  <c r="Q13" i="42"/>
  <c r="K3" i="40"/>
  <c r="P8" i="42"/>
  <c r="Q8" i="42"/>
  <c r="I14" i="37"/>
  <c r="E28" i="42"/>
  <c r="Q28" i="42" s="1"/>
  <c r="M23" i="42"/>
  <c r="I35" i="30"/>
  <c r="P9" i="42"/>
  <c r="I6" i="32"/>
  <c r="P10" i="42"/>
  <c r="Q9" i="42"/>
  <c r="I29" i="40"/>
  <c r="E30" i="42"/>
  <c r="Q30" i="42" s="1"/>
  <c r="Q16" i="42"/>
  <c r="I6" i="37"/>
  <c r="I6" i="36"/>
  <c r="Q14" i="42"/>
  <c r="Q10" i="42"/>
  <c r="N34" i="42"/>
  <c r="Q27" i="42"/>
  <c r="I26" i="32"/>
  <c r="I6" i="31"/>
  <c r="I6" i="30"/>
  <c r="N23" i="42"/>
  <c r="O36" i="42" l="1"/>
  <c r="O48" i="42" s="1"/>
  <c r="M36" i="42"/>
  <c r="P12" i="42"/>
  <c r="P23" i="42" s="1"/>
  <c r="G36" i="42"/>
  <c r="G6" i="34"/>
  <c r="I23" i="42"/>
  <c r="I36" i="42" s="1"/>
  <c r="I48" i="42" s="1"/>
  <c r="J36" i="42"/>
  <c r="J48" i="42" s="1"/>
  <c r="P34" i="42"/>
  <c r="H36" i="42"/>
  <c r="R13" i="42"/>
  <c r="Q12" i="42"/>
  <c r="K36" i="42"/>
  <c r="Q34" i="42"/>
  <c r="R38" i="42"/>
  <c r="E23" i="42"/>
  <c r="Q23" i="42" s="1"/>
  <c r="R34" i="42"/>
  <c r="E34" i="42"/>
  <c r="D36" i="42"/>
  <c r="D48" i="42" s="1"/>
  <c r="F23" i="42"/>
  <c r="N36" i="42"/>
  <c r="N48" i="42" l="1"/>
  <c r="K48" i="42"/>
  <c r="H48" i="42"/>
  <c r="G48" i="42"/>
  <c r="P36" i="42"/>
  <c r="S48" i="42" s="1"/>
  <c r="E36" i="42"/>
  <c r="E48" i="42" s="1"/>
  <c r="Q36" i="42"/>
  <c r="T48" i="42" s="1"/>
  <c r="R23" i="42"/>
  <c r="R36" i="42" s="1"/>
  <c r="F36" i="42"/>
  <c r="J3" i="42" l="1"/>
  <c r="F48" i="42"/>
  <c r="U48" i="42" l="1"/>
</calcChain>
</file>

<file path=xl/sharedStrings.xml><?xml version="1.0" encoding="utf-8"?>
<sst xmlns="http://schemas.openxmlformats.org/spreadsheetml/2006/main" count="1779" uniqueCount="891">
  <si>
    <t>広告主</t>
  </si>
  <si>
    <t>中日新聞</t>
  </si>
  <si>
    <t>朝日新聞</t>
  </si>
  <si>
    <t>折込日</t>
  </si>
  <si>
    <t>サイズ</t>
  </si>
  <si>
    <t>毎日新聞</t>
  </si>
  <si>
    <t>枚</t>
  </si>
  <si>
    <t>M</t>
  </si>
  <si>
    <t>M</t>
    <phoneticPr fontId="6"/>
  </si>
  <si>
    <t>地   区</t>
    <rPh sb="0" eb="5">
      <t>チク</t>
    </rPh>
    <phoneticPr fontId="6"/>
  </si>
  <si>
    <t>三重県</t>
    <rPh sb="0" eb="3">
      <t>ミエケン</t>
    </rPh>
    <phoneticPr fontId="10"/>
  </si>
  <si>
    <t>部  数</t>
    <rPh sb="0" eb="4">
      <t>ブスウ</t>
    </rPh>
    <phoneticPr fontId="6"/>
  </si>
  <si>
    <t>備            考</t>
    <rPh sb="0" eb="14">
      <t>ビコウ</t>
    </rPh>
    <phoneticPr fontId="18"/>
  </si>
  <si>
    <t>合  計</t>
    <phoneticPr fontId="5"/>
  </si>
  <si>
    <t>桑 名 市</t>
  </si>
  <si>
    <t>桑 名 郡</t>
  </si>
  <si>
    <t>C</t>
    <phoneticPr fontId="5"/>
  </si>
  <si>
    <t>東員町</t>
    <rPh sb="0" eb="3">
      <t>トウインチョウ</t>
    </rPh>
    <phoneticPr fontId="5"/>
  </si>
  <si>
    <t>員 弁 郡</t>
  </si>
  <si>
    <t>部  数</t>
    <rPh sb="0" eb="4">
      <t>ブスウ</t>
    </rPh>
    <phoneticPr fontId="6"/>
  </si>
  <si>
    <t>備            考</t>
    <rPh sb="0" eb="14">
      <t>ビコウ</t>
    </rPh>
    <phoneticPr fontId="18"/>
  </si>
  <si>
    <t>坂部</t>
    <rPh sb="0" eb="2">
      <t>サカベ</t>
    </rPh>
    <phoneticPr fontId="5"/>
  </si>
  <si>
    <t>高花平</t>
    <rPh sb="0" eb="1">
      <t>タカ</t>
    </rPh>
    <rPh sb="1" eb="2">
      <t>ハナ</t>
    </rPh>
    <rPh sb="2" eb="3">
      <t>ダイラ</t>
    </rPh>
    <phoneticPr fontId="5"/>
  </si>
  <si>
    <t>釆女町</t>
    <rPh sb="1" eb="2">
      <t>オンナ</t>
    </rPh>
    <rPh sb="2" eb="3">
      <t>チョウ</t>
    </rPh>
    <phoneticPr fontId="5"/>
  </si>
  <si>
    <t>三滝台</t>
    <rPh sb="0" eb="2">
      <t>ミタキ</t>
    </rPh>
    <rPh sb="2" eb="3">
      <t>ダイ</t>
    </rPh>
    <phoneticPr fontId="5"/>
  </si>
  <si>
    <t>部  数</t>
    <rPh sb="0" eb="4">
      <t>ブスウ</t>
    </rPh>
    <phoneticPr fontId="6"/>
  </si>
  <si>
    <t>備            考</t>
    <rPh sb="0" eb="14">
      <t>ビコウ</t>
    </rPh>
    <phoneticPr fontId="18"/>
  </si>
  <si>
    <t>鈴 鹿 市</t>
  </si>
  <si>
    <t>三 重 郡</t>
  </si>
  <si>
    <t>四日市市</t>
    <rPh sb="0" eb="4">
      <t>ヨッカイチシ</t>
    </rPh>
    <phoneticPr fontId="5"/>
  </si>
  <si>
    <t>A</t>
    <phoneticPr fontId="5"/>
  </si>
  <si>
    <t>部  数</t>
    <rPh sb="0" eb="4">
      <t>ブスウ</t>
    </rPh>
    <phoneticPr fontId="6"/>
  </si>
  <si>
    <t>備            考</t>
    <rPh sb="0" eb="14">
      <t>ビコウ</t>
    </rPh>
    <phoneticPr fontId="18"/>
  </si>
  <si>
    <t>井田川</t>
  </si>
  <si>
    <t>亀山</t>
  </si>
  <si>
    <t>下ノ庄</t>
  </si>
  <si>
    <t>亀 山 市</t>
  </si>
  <si>
    <t>部  数</t>
    <rPh sb="0" eb="4">
      <t>ブスウ</t>
    </rPh>
    <phoneticPr fontId="6"/>
  </si>
  <si>
    <t>備            考</t>
    <rPh sb="0" eb="14">
      <t>ビコウ</t>
    </rPh>
    <phoneticPr fontId="18"/>
  </si>
  <si>
    <t>津     市</t>
  </si>
  <si>
    <t>久 居 市</t>
  </si>
  <si>
    <t>阿   漕</t>
    <rPh sb="0" eb="1">
      <t>ア</t>
    </rPh>
    <rPh sb="4" eb="5">
      <t>ソウ</t>
    </rPh>
    <phoneticPr fontId="5"/>
  </si>
  <si>
    <t>潮見ヶ丘団地</t>
    <rPh sb="0" eb="2">
      <t>シオミ</t>
    </rPh>
    <rPh sb="3" eb="4">
      <t>オカ</t>
    </rPh>
    <rPh sb="4" eb="6">
      <t>ダンチ</t>
    </rPh>
    <phoneticPr fontId="5"/>
  </si>
  <si>
    <t>豊里ネオポリス</t>
    <rPh sb="0" eb="2">
      <t>トヨサト</t>
    </rPh>
    <phoneticPr fontId="5"/>
  </si>
  <si>
    <t>部  数</t>
    <rPh sb="0" eb="4">
      <t>ブスウ</t>
    </rPh>
    <phoneticPr fontId="6"/>
  </si>
  <si>
    <t>備            考</t>
    <rPh sb="0" eb="14">
      <t>ビコウ</t>
    </rPh>
    <phoneticPr fontId="18"/>
  </si>
  <si>
    <t>松 阪 市</t>
  </si>
  <si>
    <t>家城</t>
  </si>
  <si>
    <t>部  数</t>
    <rPh sb="0" eb="4">
      <t>ブスウ</t>
    </rPh>
    <phoneticPr fontId="6"/>
  </si>
  <si>
    <t>伊 勢 市</t>
  </si>
  <si>
    <t>部  数</t>
    <rPh sb="0" eb="4">
      <t>ブスウ</t>
    </rPh>
    <phoneticPr fontId="6"/>
  </si>
  <si>
    <t>備            考</t>
    <rPh sb="0" eb="14">
      <t>ビコウ</t>
    </rPh>
    <phoneticPr fontId="18"/>
  </si>
  <si>
    <t>南勢町東</t>
  </si>
  <si>
    <t>南勢町西</t>
  </si>
  <si>
    <t>部  数</t>
    <rPh sb="0" eb="4">
      <t>ブスウ</t>
    </rPh>
    <phoneticPr fontId="6"/>
  </si>
  <si>
    <t>備            考</t>
    <rPh sb="0" eb="14">
      <t>ビコウ</t>
    </rPh>
    <phoneticPr fontId="18"/>
  </si>
  <si>
    <t>多 気 郡</t>
  </si>
  <si>
    <t>部  数</t>
    <rPh sb="0" eb="4">
      <t>ブスウ</t>
    </rPh>
    <phoneticPr fontId="6"/>
  </si>
  <si>
    <t>備            考</t>
    <rPh sb="0" eb="14">
      <t>ビコウ</t>
    </rPh>
    <phoneticPr fontId="18"/>
  </si>
  <si>
    <t>部  数</t>
    <rPh sb="0" eb="4">
      <t>ブスウ</t>
    </rPh>
    <phoneticPr fontId="6"/>
  </si>
  <si>
    <t>備            考</t>
    <rPh sb="0" eb="14">
      <t>ビコウ</t>
    </rPh>
    <phoneticPr fontId="18"/>
  </si>
  <si>
    <t>井田</t>
  </si>
  <si>
    <t>部  数</t>
    <rPh sb="0" eb="4">
      <t>ブスウ</t>
    </rPh>
    <phoneticPr fontId="6"/>
  </si>
  <si>
    <t>備            考</t>
    <rPh sb="0" eb="14">
      <t>ビコウ</t>
    </rPh>
    <phoneticPr fontId="18"/>
  </si>
  <si>
    <t>名 張 市</t>
  </si>
  <si>
    <t>市内中心</t>
    <rPh sb="0" eb="2">
      <t>シナイ</t>
    </rPh>
    <rPh sb="2" eb="4">
      <t>チュウシン</t>
    </rPh>
    <phoneticPr fontId="5"/>
  </si>
  <si>
    <t>つつじヶ丘</t>
    <rPh sb="0" eb="5">
      <t>ツツジガオカ</t>
    </rPh>
    <phoneticPr fontId="5"/>
  </si>
  <si>
    <t>備      考</t>
    <rPh sb="0" eb="8">
      <t>ビコウ</t>
    </rPh>
    <phoneticPr fontId="5"/>
  </si>
  <si>
    <t>地      区</t>
    <rPh sb="0" eb="8">
      <t>チク</t>
    </rPh>
    <phoneticPr fontId="5"/>
  </si>
  <si>
    <t>市  部  計</t>
    <phoneticPr fontId="6"/>
  </si>
  <si>
    <t>郡  部  計</t>
    <phoneticPr fontId="6"/>
  </si>
  <si>
    <t xml:space="preserve">  三重県合計</t>
    <rPh sb="2" eb="5">
      <t>ミエケン</t>
    </rPh>
    <rPh sb="5" eb="7">
      <t>ゴウケイ</t>
    </rPh>
    <phoneticPr fontId="6"/>
  </si>
  <si>
    <t>和歌山県</t>
    <rPh sb="0" eb="4">
      <t>ワカヤマケン</t>
    </rPh>
    <phoneticPr fontId="10"/>
  </si>
  <si>
    <t>合        計</t>
    <phoneticPr fontId="5"/>
  </si>
  <si>
    <t>部数</t>
    <rPh sb="0" eb="2">
      <t>ブスウ</t>
    </rPh>
    <phoneticPr fontId="6"/>
  </si>
  <si>
    <t xml:space="preserve"> 鈴鹿市全域の場合</t>
    <rPh sb="1" eb="3">
      <t>スズカ</t>
    </rPh>
    <rPh sb="3" eb="4">
      <t>イチノミヤシ</t>
    </rPh>
    <rPh sb="4" eb="6">
      <t>ゼンイキ</t>
    </rPh>
    <rPh sb="7" eb="9">
      <t>バアイ</t>
    </rPh>
    <phoneticPr fontId="6"/>
  </si>
  <si>
    <t xml:space="preserve">をプラス   </t>
    <phoneticPr fontId="6"/>
  </si>
  <si>
    <t>*2</t>
    <phoneticPr fontId="5"/>
  </si>
  <si>
    <t>木曽岬町</t>
    <rPh sb="0" eb="3">
      <t>キソザキ</t>
    </rPh>
    <rPh sb="3" eb="4">
      <t>チョウ</t>
    </rPh>
    <phoneticPr fontId="5"/>
  </si>
  <si>
    <t>鈴峰</t>
    <rPh sb="0" eb="1">
      <t>スズ</t>
    </rPh>
    <rPh sb="1" eb="2">
      <t>ミネ</t>
    </rPh>
    <phoneticPr fontId="5"/>
  </si>
  <si>
    <t>CM</t>
    <phoneticPr fontId="5"/>
  </si>
  <si>
    <t>CA</t>
    <phoneticPr fontId="5"/>
  </si>
  <si>
    <t>読売新聞</t>
    <rPh sb="0" eb="2">
      <t>ヨミウリ</t>
    </rPh>
    <phoneticPr fontId="6"/>
  </si>
  <si>
    <t>部  数</t>
    <rPh sb="0" eb="4">
      <t>ブスウ</t>
    </rPh>
    <phoneticPr fontId="6"/>
  </si>
  <si>
    <t>*1</t>
    <phoneticPr fontId="5"/>
  </si>
  <si>
    <t>CA</t>
    <phoneticPr fontId="5"/>
  </si>
  <si>
    <t>P</t>
    <phoneticPr fontId="5"/>
  </si>
  <si>
    <t>読売新聞</t>
    <rPh sb="0" eb="2">
      <t>ヨミウリ</t>
    </rPh>
    <phoneticPr fontId="5"/>
  </si>
  <si>
    <t>地   区</t>
    <rPh sb="0" eb="5">
      <t>チク</t>
    </rPh>
    <phoneticPr fontId="6"/>
  </si>
  <si>
    <t>部  数</t>
    <rPh sb="0" eb="4">
      <t>ブスウ</t>
    </rPh>
    <phoneticPr fontId="6"/>
  </si>
  <si>
    <t>読売新聞</t>
    <rPh sb="0" eb="2">
      <t>ヨミウリ</t>
    </rPh>
    <phoneticPr fontId="6"/>
  </si>
  <si>
    <t>備            考</t>
    <rPh sb="0" eb="14">
      <t>ビコウ</t>
    </rPh>
    <phoneticPr fontId="18"/>
  </si>
  <si>
    <t>部  数</t>
    <rPh sb="0" eb="4">
      <t>ブスウ</t>
    </rPh>
    <phoneticPr fontId="6"/>
  </si>
  <si>
    <t xml:space="preserve">     月            日（          ）</t>
  </si>
  <si>
    <t>取次店</t>
  </si>
  <si>
    <t>チラシ銘柄</t>
  </si>
  <si>
    <t>部数</t>
  </si>
  <si>
    <t>三重県</t>
  </si>
  <si>
    <t>合  計</t>
  </si>
  <si>
    <t>地   区</t>
  </si>
  <si>
    <t>部  数</t>
  </si>
  <si>
    <t>読売新聞</t>
  </si>
  <si>
    <t>備            考</t>
  </si>
  <si>
    <t>阿   漕</t>
  </si>
  <si>
    <t>潮見ヶ丘団地</t>
  </si>
  <si>
    <t>一身田団地           奥野団地</t>
  </si>
  <si>
    <t>C</t>
  </si>
  <si>
    <t>豊里ネオポリス</t>
  </si>
  <si>
    <t>一志郡香良洲町</t>
  </si>
  <si>
    <t>安芸郡安濃町</t>
  </si>
  <si>
    <t>安芸郡美里村</t>
  </si>
  <si>
    <t>AM</t>
  </si>
  <si>
    <t>CM</t>
  </si>
  <si>
    <t>CA</t>
  </si>
  <si>
    <r>
      <t>C=</t>
    </r>
    <r>
      <rPr>
        <sz val="7"/>
        <rFont val="HG丸ｺﾞｼｯｸM-PRO"/>
        <family val="3"/>
        <charset val="128"/>
      </rPr>
      <t xml:space="preserve">中日 </t>
    </r>
    <r>
      <rPr>
        <sz val="7"/>
        <rFont val="Arial Narrow"/>
        <family val="2"/>
      </rPr>
      <t>M=</t>
    </r>
    <r>
      <rPr>
        <sz val="7"/>
        <rFont val="HG丸ｺﾞｼｯｸM-PRO"/>
        <family val="3"/>
        <charset val="128"/>
      </rPr>
      <t>毎日合売</t>
    </r>
    <rPh sb="2" eb="4">
      <t>チュウニチ</t>
    </rPh>
    <phoneticPr fontId="2"/>
  </si>
  <si>
    <r>
      <t>C=</t>
    </r>
    <r>
      <rPr>
        <sz val="7"/>
        <rFont val="HG丸ｺﾞｼｯｸM-PRO"/>
        <family val="3"/>
        <charset val="128"/>
      </rPr>
      <t xml:space="preserve">中日 </t>
    </r>
    <r>
      <rPr>
        <sz val="7"/>
        <rFont val="Arial Narrow"/>
        <family val="2"/>
      </rPr>
      <t>A=</t>
    </r>
    <r>
      <rPr>
        <sz val="7"/>
        <rFont val="HG丸ｺﾞｼｯｸM-PRO"/>
        <family val="3"/>
        <charset val="128"/>
      </rPr>
      <t xml:space="preserve">朝日 </t>
    </r>
    <r>
      <rPr>
        <sz val="7"/>
        <rFont val="Arial Narrow"/>
        <family val="2"/>
      </rPr>
      <t>M=</t>
    </r>
    <r>
      <rPr>
        <sz val="7"/>
        <rFont val="HG丸ｺﾞｼｯｸM-PRO"/>
        <family val="3"/>
        <charset val="128"/>
      </rPr>
      <t>毎日合売</t>
    </r>
    <rPh sb="2" eb="4">
      <t>チュウニチ</t>
    </rPh>
    <phoneticPr fontId="2"/>
  </si>
  <si>
    <t>MS Pゴシック</t>
  </si>
  <si>
    <t>Arial Narrow</t>
  </si>
  <si>
    <t>12P</t>
  </si>
  <si>
    <t>幅 14.00</t>
  </si>
  <si>
    <r>
      <t>幅</t>
    </r>
    <r>
      <rPr>
        <sz val="11"/>
        <rFont val="Arial Narrow"/>
        <family val="2"/>
      </rPr>
      <t xml:space="preserve"> 8.50</t>
    </r>
    <rPh sb="0" eb="1">
      <t>ハバ</t>
    </rPh>
    <phoneticPr fontId="2"/>
  </si>
  <si>
    <t>HG丸ゴシックM-PRO</t>
  </si>
  <si>
    <t>9P</t>
  </si>
  <si>
    <t>10P</t>
  </si>
  <si>
    <t>幅 10.00</t>
  </si>
  <si>
    <r>
      <t>幅</t>
    </r>
    <r>
      <rPr>
        <sz val="10"/>
        <rFont val="Arial Narrow"/>
        <family val="2"/>
      </rPr>
      <t xml:space="preserve"> 6.00</t>
    </r>
    <phoneticPr fontId="2"/>
  </si>
  <si>
    <r>
      <t>幅</t>
    </r>
    <r>
      <rPr>
        <sz val="11"/>
        <rFont val="Arial Narrow"/>
        <family val="2"/>
      </rPr>
      <t xml:space="preserve"> 7.50</t>
    </r>
    <phoneticPr fontId="5"/>
  </si>
  <si>
    <t>ﾍｯﾀﾞｰ 0.5</t>
    <phoneticPr fontId="2"/>
  </si>
  <si>
    <r>
      <t>上　</t>
    </r>
    <r>
      <rPr>
        <sz val="10"/>
        <rFont val="Arial Narrow"/>
        <family val="2"/>
      </rPr>
      <t>1.2</t>
    </r>
    <rPh sb="0" eb="1">
      <t>ウエ</t>
    </rPh>
    <phoneticPr fontId="2"/>
  </si>
  <si>
    <r>
      <t>左</t>
    </r>
    <r>
      <rPr>
        <sz val="11"/>
        <rFont val="Arial Narrow"/>
        <family val="2"/>
      </rPr>
      <t xml:space="preserve"> 1.5</t>
    </r>
    <rPh sb="0" eb="1">
      <t>ヒダリ</t>
    </rPh>
    <phoneticPr fontId="2"/>
  </si>
  <si>
    <t>右 1.5</t>
    <rPh sb="0" eb="1">
      <t>ミギ</t>
    </rPh>
    <phoneticPr fontId="2"/>
  </si>
  <si>
    <r>
      <t>下　</t>
    </r>
    <r>
      <rPr>
        <sz val="10"/>
        <rFont val="Arial Narrow"/>
        <family val="2"/>
      </rPr>
      <t>1.2</t>
    </r>
    <rPh sb="0" eb="1">
      <t>シタ</t>
    </rPh>
    <phoneticPr fontId="2"/>
  </si>
  <si>
    <t>ﾌｯﾀｰ 0.5</t>
    <phoneticPr fontId="2"/>
  </si>
  <si>
    <r>
      <t>幅</t>
    </r>
    <r>
      <rPr>
        <sz val="13"/>
        <rFont val="Arial Narrow"/>
        <family val="2"/>
      </rPr>
      <t xml:space="preserve"> 8.50</t>
    </r>
    <rPh sb="0" eb="1">
      <t>ハバ</t>
    </rPh>
    <phoneticPr fontId="2"/>
  </si>
  <si>
    <t>13P</t>
    <phoneticPr fontId="5"/>
  </si>
  <si>
    <t>木曽岬</t>
    <rPh sb="0" eb="2">
      <t>キソ</t>
    </rPh>
    <rPh sb="2" eb="3">
      <t>キソザキムラ</t>
    </rPh>
    <phoneticPr fontId="6"/>
  </si>
  <si>
    <t>部  数</t>
    <rPh sb="0" eb="4">
      <t>ブスウ</t>
    </rPh>
    <phoneticPr fontId="6"/>
  </si>
  <si>
    <t>部  数</t>
    <rPh sb="0" eb="4">
      <t>ブスウ</t>
    </rPh>
    <phoneticPr fontId="6"/>
  </si>
  <si>
    <t>島勝</t>
    <rPh sb="0" eb="1">
      <t>シマ</t>
    </rPh>
    <rPh sb="1" eb="2">
      <t>カツ</t>
    </rPh>
    <phoneticPr fontId="5"/>
  </si>
  <si>
    <t>取次店</t>
    <rPh sb="0" eb="3">
      <t>トリツギテン</t>
    </rPh>
    <phoneticPr fontId="6"/>
  </si>
  <si>
    <t>合      計</t>
    <phoneticPr fontId="5"/>
  </si>
  <si>
    <t>部  数</t>
    <rPh sb="0" eb="4">
      <t>ブスウ</t>
    </rPh>
    <phoneticPr fontId="6"/>
  </si>
  <si>
    <t>備     考</t>
    <rPh sb="0" eb="7">
      <t>ビコウ</t>
    </rPh>
    <phoneticPr fontId="18"/>
  </si>
  <si>
    <t>備     考</t>
    <rPh sb="0" eb="7">
      <t>ビコウ</t>
    </rPh>
    <phoneticPr fontId="18"/>
  </si>
  <si>
    <t>伊勢</t>
    <rPh sb="0" eb="2">
      <t>イセ</t>
    </rPh>
    <phoneticPr fontId="5"/>
  </si>
  <si>
    <t>桔梗ヶ丘</t>
    <rPh sb="0" eb="4">
      <t>キキョウガオカ</t>
    </rPh>
    <phoneticPr fontId="5"/>
  </si>
  <si>
    <t>伊勢新聞</t>
    <rPh sb="0" eb="2">
      <t>イセ</t>
    </rPh>
    <phoneticPr fontId="6"/>
  </si>
  <si>
    <t>贄</t>
    <phoneticPr fontId="5"/>
  </si>
  <si>
    <t>慥柄</t>
    <rPh sb="1" eb="2">
      <t>ガラ</t>
    </rPh>
    <phoneticPr fontId="5"/>
  </si>
  <si>
    <t>　各エリアに記載</t>
    <rPh sb="1" eb="2">
      <t>カク</t>
    </rPh>
    <rPh sb="6" eb="8">
      <t>キサイ</t>
    </rPh>
    <phoneticPr fontId="5"/>
  </si>
  <si>
    <t>　伊勢新聞は</t>
    <rPh sb="1" eb="3">
      <t>イセ</t>
    </rPh>
    <rPh sb="3" eb="5">
      <t>シンブン</t>
    </rPh>
    <phoneticPr fontId="5"/>
  </si>
  <si>
    <t>　日経新聞</t>
    <rPh sb="1" eb="3">
      <t>ニッケイ</t>
    </rPh>
    <rPh sb="3" eb="5">
      <t>シンブン</t>
    </rPh>
    <phoneticPr fontId="5"/>
  </si>
  <si>
    <t xml:space="preserve">   熊 野 市</t>
    <phoneticPr fontId="5"/>
  </si>
  <si>
    <t>　松阪市全域の場合</t>
    <rPh sb="1" eb="4">
      <t>マツサカシ</t>
    </rPh>
    <rPh sb="4" eb="6">
      <t>ゼンイキ</t>
    </rPh>
    <rPh sb="7" eb="9">
      <t>バアイ</t>
    </rPh>
    <phoneticPr fontId="18"/>
  </si>
  <si>
    <t>梅戸井</t>
    <rPh sb="0" eb="1">
      <t>ウメ</t>
    </rPh>
    <rPh sb="1" eb="3">
      <t>トイ</t>
    </rPh>
    <phoneticPr fontId="5"/>
  </si>
  <si>
    <t>員弁</t>
    <rPh sb="0" eb="2">
      <t>イナベ</t>
    </rPh>
    <phoneticPr fontId="5"/>
  </si>
  <si>
    <t>朝日町</t>
    <rPh sb="0" eb="2">
      <t>アサヒ</t>
    </rPh>
    <rPh sb="2" eb="3">
      <t>マチ</t>
    </rPh>
    <phoneticPr fontId="5"/>
  </si>
  <si>
    <t>伊勢朝日</t>
    <rPh sb="0" eb="2">
      <t>イセ</t>
    </rPh>
    <rPh sb="2" eb="4">
      <t>アサヒ</t>
    </rPh>
    <phoneticPr fontId="5"/>
  </si>
  <si>
    <t>伊勢竹原</t>
    <rPh sb="0" eb="2">
      <t>イセ</t>
    </rPh>
    <rPh sb="2" eb="4">
      <t>タケハラ</t>
    </rPh>
    <phoneticPr fontId="5"/>
  </si>
  <si>
    <t>八知</t>
    <rPh sb="0" eb="1">
      <t>８</t>
    </rPh>
    <rPh sb="1" eb="2">
      <t>チ</t>
    </rPh>
    <phoneticPr fontId="5"/>
  </si>
  <si>
    <t>奥津</t>
    <rPh sb="0" eb="2">
      <t>オクツ</t>
    </rPh>
    <phoneticPr fontId="5"/>
  </si>
  <si>
    <t>三瀬谷</t>
    <rPh sb="0" eb="2">
      <t>ミセ</t>
    </rPh>
    <rPh sb="2" eb="3">
      <t>タニ</t>
    </rPh>
    <phoneticPr fontId="5"/>
  </si>
  <si>
    <t>宮川村</t>
    <rPh sb="0" eb="3">
      <t>ミヤガワムラ</t>
    </rPh>
    <phoneticPr fontId="5"/>
  </si>
  <si>
    <t>度会郡玉城町</t>
    <rPh sb="0" eb="3">
      <t>ワタライグン</t>
    </rPh>
    <rPh sb="3" eb="5">
      <t>タマキ</t>
    </rPh>
    <rPh sb="5" eb="6">
      <t>オマタチョウ</t>
    </rPh>
    <phoneticPr fontId="5"/>
  </si>
  <si>
    <t>度会郡度会町</t>
    <rPh sb="0" eb="3">
      <t>ワタライグン</t>
    </rPh>
    <rPh sb="3" eb="5">
      <t>ワタライ</t>
    </rPh>
    <rPh sb="5" eb="6">
      <t>フタミチョウ</t>
    </rPh>
    <phoneticPr fontId="5"/>
  </si>
  <si>
    <t>度会町</t>
    <rPh sb="0" eb="2">
      <t>ワタライ</t>
    </rPh>
    <rPh sb="2" eb="3">
      <t>マチ</t>
    </rPh>
    <phoneticPr fontId="5"/>
  </si>
  <si>
    <t>玉城町</t>
    <rPh sb="0" eb="2">
      <t>タマキ</t>
    </rPh>
    <rPh sb="2" eb="3">
      <t>マチ</t>
    </rPh>
    <phoneticPr fontId="5"/>
  </si>
  <si>
    <t>田丸</t>
    <rPh sb="0" eb="2">
      <t>タマル</t>
    </rPh>
    <phoneticPr fontId="5"/>
  </si>
  <si>
    <t>滝原</t>
    <rPh sb="0" eb="2">
      <t>タキハラ</t>
    </rPh>
    <phoneticPr fontId="5"/>
  </si>
  <si>
    <t>阿曽</t>
    <rPh sb="0" eb="1">
      <t>ア</t>
    </rPh>
    <rPh sb="1" eb="2">
      <t>ソ</t>
    </rPh>
    <phoneticPr fontId="5"/>
  </si>
  <si>
    <t>大内山</t>
    <phoneticPr fontId="5"/>
  </si>
  <si>
    <t>東宮</t>
    <rPh sb="0" eb="2">
      <t>トウグウ</t>
    </rPh>
    <phoneticPr fontId="5"/>
  </si>
  <si>
    <t>柏崎</t>
    <rPh sb="0" eb="1">
      <t>カシワ</t>
    </rPh>
    <rPh sb="1" eb="2">
      <t>サキ</t>
    </rPh>
    <phoneticPr fontId="5"/>
  </si>
  <si>
    <t>浜島</t>
    <rPh sb="0" eb="1">
      <t>ハマ</t>
    </rPh>
    <rPh sb="1" eb="2">
      <t>シマ</t>
    </rPh>
    <phoneticPr fontId="5"/>
  </si>
  <si>
    <t>二木島</t>
    <rPh sb="0" eb="1">
      <t>ニ</t>
    </rPh>
    <rPh sb="1" eb="2">
      <t>キ</t>
    </rPh>
    <rPh sb="2" eb="3">
      <t>シマ</t>
    </rPh>
    <phoneticPr fontId="5"/>
  </si>
  <si>
    <t>賀田</t>
    <rPh sb="0" eb="1">
      <t>ガ</t>
    </rPh>
    <rPh sb="1" eb="2">
      <t>タ</t>
    </rPh>
    <phoneticPr fontId="5"/>
  </si>
  <si>
    <t>依那古</t>
    <rPh sb="0" eb="1">
      <t>イ</t>
    </rPh>
    <rPh sb="1" eb="2">
      <t>ナ</t>
    </rPh>
    <rPh sb="2" eb="3">
      <t>コ</t>
    </rPh>
    <phoneticPr fontId="5"/>
  </si>
  <si>
    <t>伊賀神戸</t>
    <rPh sb="0" eb="2">
      <t>イガ</t>
    </rPh>
    <rPh sb="2" eb="4">
      <t>コウベ</t>
    </rPh>
    <phoneticPr fontId="5"/>
  </si>
  <si>
    <t>四日市西部</t>
    <rPh sb="0" eb="3">
      <t>ヨッカイチ</t>
    </rPh>
    <rPh sb="3" eb="5">
      <t>セイブ</t>
    </rPh>
    <phoneticPr fontId="5"/>
  </si>
  <si>
    <t>四日市川島</t>
    <rPh sb="0" eb="3">
      <t>ヨッカイチ</t>
    </rPh>
    <rPh sb="3" eb="5">
      <t>カワシマ</t>
    </rPh>
    <phoneticPr fontId="5"/>
  </si>
  <si>
    <t xml:space="preserve"> 鳥 羽 市</t>
    <phoneticPr fontId="5"/>
  </si>
  <si>
    <t>い な べ 市</t>
    <rPh sb="6" eb="7">
      <t>シ</t>
    </rPh>
    <phoneticPr fontId="5"/>
  </si>
  <si>
    <t>いなべ市</t>
    <rPh sb="3" eb="4">
      <t>シ</t>
    </rPh>
    <phoneticPr fontId="5"/>
  </si>
  <si>
    <t>加太</t>
    <rPh sb="0" eb="1">
      <t>カ</t>
    </rPh>
    <rPh sb="1" eb="2">
      <t>フト</t>
    </rPh>
    <phoneticPr fontId="5"/>
  </si>
  <si>
    <t>Ｓ</t>
    <phoneticPr fontId="5"/>
  </si>
  <si>
    <t>伊賀市</t>
    <rPh sb="0" eb="2">
      <t>イガ</t>
    </rPh>
    <rPh sb="2" eb="3">
      <t>シ</t>
    </rPh>
    <phoneticPr fontId="5"/>
  </si>
  <si>
    <t>志摩市</t>
    <rPh sb="0" eb="2">
      <t>シマ</t>
    </rPh>
    <rPh sb="2" eb="3">
      <t>シ</t>
    </rPh>
    <phoneticPr fontId="5"/>
  </si>
  <si>
    <t>伊 賀 市</t>
    <rPh sb="0" eb="1">
      <t>イ</t>
    </rPh>
    <rPh sb="2" eb="3">
      <t>ガ</t>
    </rPh>
    <phoneticPr fontId="5"/>
  </si>
  <si>
    <t>榊原</t>
    <rPh sb="0" eb="2">
      <t>サカキバラ</t>
    </rPh>
    <phoneticPr fontId="5"/>
  </si>
  <si>
    <t>椋本</t>
    <rPh sb="0" eb="2">
      <t>ムクモト</t>
    </rPh>
    <phoneticPr fontId="5"/>
  </si>
  <si>
    <t>北神山</t>
    <rPh sb="0" eb="1">
      <t>キタ</t>
    </rPh>
    <rPh sb="1" eb="2">
      <t>カミ</t>
    </rPh>
    <rPh sb="2" eb="3">
      <t>ヤマ</t>
    </rPh>
    <phoneticPr fontId="5"/>
  </si>
  <si>
    <t>千里ヶ丘</t>
    <rPh sb="0" eb="2">
      <t>センリ</t>
    </rPh>
    <rPh sb="3" eb="4">
      <t>オカ</t>
    </rPh>
    <phoneticPr fontId="5"/>
  </si>
  <si>
    <t>豊津上野</t>
    <rPh sb="0" eb="2">
      <t>トヨツ</t>
    </rPh>
    <rPh sb="2" eb="4">
      <t>ウエノ</t>
    </rPh>
    <phoneticPr fontId="5"/>
  </si>
  <si>
    <t>北神山</t>
    <rPh sb="0" eb="1">
      <t>キタ</t>
    </rPh>
    <rPh sb="1" eb="3">
      <t>カミヤマ</t>
    </rPh>
    <phoneticPr fontId="5"/>
  </si>
  <si>
    <t xml:space="preserve">津 市 </t>
    <rPh sb="0" eb="1">
      <t>ツ</t>
    </rPh>
    <rPh sb="2" eb="3">
      <t>シ</t>
    </rPh>
    <phoneticPr fontId="5"/>
  </si>
  <si>
    <t>*3</t>
    <phoneticPr fontId="5"/>
  </si>
  <si>
    <t>度会郡大紀町を含む</t>
    <rPh sb="0" eb="3">
      <t>ワタライグン</t>
    </rPh>
    <rPh sb="3" eb="4">
      <t>ダイ</t>
    </rPh>
    <rPh sb="4" eb="5">
      <t>キ</t>
    </rPh>
    <rPh sb="5" eb="6">
      <t>マチ</t>
    </rPh>
    <rPh sb="7" eb="8">
      <t>フク</t>
    </rPh>
    <phoneticPr fontId="18"/>
  </si>
  <si>
    <t>大紀町</t>
    <rPh sb="0" eb="2">
      <t>ダイキ</t>
    </rPh>
    <rPh sb="2" eb="3">
      <t>マチ</t>
    </rPh>
    <phoneticPr fontId="5"/>
  </si>
  <si>
    <t>南伊勢町</t>
    <rPh sb="0" eb="1">
      <t>ミナミ</t>
    </rPh>
    <rPh sb="1" eb="4">
      <t>イセマチ</t>
    </rPh>
    <phoneticPr fontId="5"/>
  </si>
  <si>
    <t>紀北町</t>
    <rPh sb="0" eb="1">
      <t>オサム</t>
    </rPh>
    <rPh sb="1" eb="3">
      <t>キタマチ</t>
    </rPh>
    <phoneticPr fontId="5"/>
  </si>
  <si>
    <t>紀宝町</t>
    <rPh sb="0" eb="2">
      <t>キホウ</t>
    </rPh>
    <rPh sb="2" eb="3">
      <t>マチ</t>
    </rPh>
    <phoneticPr fontId="5"/>
  </si>
  <si>
    <t>川越北</t>
    <rPh sb="0" eb="2">
      <t>カワゴエ</t>
    </rPh>
    <rPh sb="2" eb="3">
      <t>キタ</t>
    </rPh>
    <phoneticPr fontId="5"/>
  </si>
  <si>
    <t xml:space="preserve"> 尾 鷲 市</t>
    <phoneticPr fontId="5"/>
  </si>
  <si>
    <t>多度</t>
    <rPh sb="0" eb="2">
      <t>タド</t>
    </rPh>
    <phoneticPr fontId="5"/>
  </si>
  <si>
    <t>菰野町</t>
    <rPh sb="0" eb="2">
      <t>コモノ</t>
    </rPh>
    <rPh sb="2" eb="3">
      <t>チョウ</t>
    </rPh>
    <phoneticPr fontId="5"/>
  </si>
  <si>
    <t>川越町</t>
    <rPh sb="0" eb="2">
      <t>カワゴエ</t>
    </rPh>
    <rPh sb="2" eb="3">
      <t>マチ</t>
    </rPh>
    <phoneticPr fontId="5"/>
  </si>
  <si>
    <t>菰野朝上</t>
    <rPh sb="0" eb="2">
      <t>コモノ</t>
    </rPh>
    <rPh sb="2" eb="3">
      <t>アサ</t>
    </rPh>
    <rPh sb="3" eb="4">
      <t>ウエ</t>
    </rPh>
    <phoneticPr fontId="5"/>
  </si>
  <si>
    <t>栃原</t>
    <rPh sb="0" eb="2">
      <t>トチハラ</t>
    </rPh>
    <phoneticPr fontId="5"/>
  </si>
  <si>
    <t>青山町</t>
    <rPh sb="0" eb="2">
      <t>アオヤマ</t>
    </rPh>
    <rPh sb="2" eb="3">
      <t>チョウ</t>
    </rPh>
    <phoneticPr fontId="5"/>
  </si>
  <si>
    <t>阿山柘植</t>
    <rPh sb="0" eb="2">
      <t>アヤマ</t>
    </rPh>
    <rPh sb="2" eb="4">
      <t>ツゲ</t>
    </rPh>
    <phoneticPr fontId="5"/>
  </si>
  <si>
    <t>島ヶ原</t>
    <phoneticPr fontId="5"/>
  </si>
  <si>
    <t>伊賀山田</t>
    <rPh sb="0" eb="2">
      <t>イガ</t>
    </rPh>
    <rPh sb="2" eb="3">
      <t>ヤマ</t>
    </rPh>
    <rPh sb="3" eb="4">
      <t>タ</t>
    </rPh>
    <phoneticPr fontId="5"/>
  </si>
  <si>
    <t>新堂</t>
    <rPh sb="0" eb="2">
      <t>シンドウ</t>
    </rPh>
    <phoneticPr fontId="5"/>
  </si>
  <si>
    <t>相賀</t>
    <rPh sb="0" eb="1">
      <t>アイ</t>
    </rPh>
    <rPh sb="1" eb="2">
      <t>ガ</t>
    </rPh>
    <phoneticPr fontId="5"/>
  </si>
  <si>
    <t>鵜殿</t>
    <rPh sb="0" eb="1">
      <t>ウ</t>
    </rPh>
    <rPh sb="1" eb="2">
      <t>トノ</t>
    </rPh>
    <phoneticPr fontId="5"/>
  </si>
  <si>
    <t>S</t>
    <phoneticPr fontId="5"/>
  </si>
  <si>
    <t>津安濃</t>
    <rPh sb="0" eb="1">
      <t>ツ</t>
    </rPh>
    <rPh sb="1" eb="2">
      <t>アン</t>
    </rPh>
    <rPh sb="2" eb="3">
      <t>ノウ</t>
    </rPh>
    <phoneticPr fontId="5"/>
  </si>
  <si>
    <t>津片田東</t>
    <rPh sb="0" eb="1">
      <t>ツ</t>
    </rPh>
    <rPh sb="1" eb="2">
      <t>カタ</t>
    </rPh>
    <rPh sb="2" eb="3">
      <t>タ</t>
    </rPh>
    <rPh sb="3" eb="4">
      <t>ヒガシ</t>
    </rPh>
    <phoneticPr fontId="5"/>
  </si>
  <si>
    <t>津片田西</t>
    <rPh sb="0" eb="1">
      <t>ツ</t>
    </rPh>
    <rPh sb="1" eb="2">
      <t>カタ</t>
    </rPh>
    <rPh sb="2" eb="3">
      <t>タ</t>
    </rPh>
    <rPh sb="3" eb="4">
      <t>セイ</t>
    </rPh>
    <phoneticPr fontId="5"/>
  </si>
  <si>
    <t>津高茶屋</t>
    <rPh sb="0" eb="1">
      <t>ツ</t>
    </rPh>
    <rPh sb="1" eb="2">
      <t>タカ</t>
    </rPh>
    <rPh sb="2" eb="4">
      <t>チャヤ</t>
    </rPh>
    <phoneticPr fontId="5"/>
  </si>
  <si>
    <t>津雲出</t>
    <rPh sb="0" eb="1">
      <t>ツ</t>
    </rPh>
    <rPh sb="1" eb="2">
      <t>クモ</t>
    </rPh>
    <rPh sb="2" eb="3">
      <t>デ</t>
    </rPh>
    <phoneticPr fontId="5"/>
  </si>
  <si>
    <t xml:space="preserve"> 北牟婁郡</t>
    <phoneticPr fontId="5"/>
  </si>
  <si>
    <t>チラシ銘柄</t>
    <rPh sb="3" eb="5">
      <t>メイガラ</t>
    </rPh>
    <phoneticPr fontId="6"/>
  </si>
  <si>
    <t>広告主</t>
    <phoneticPr fontId="5"/>
  </si>
  <si>
    <t>合      計</t>
  </si>
  <si>
    <t>岐 阜 地 区</t>
    <rPh sb="0" eb="1">
      <t>チマタ</t>
    </rPh>
    <rPh sb="2" eb="3">
      <t>ユタカ</t>
    </rPh>
    <phoneticPr fontId="6"/>
  </si>
  <si>
    <t>三 重 地 区</t>
    <rPh sb="2" eb="3">
      <t>カサ</t>
    </rPh>
    <phoneticPr fontId="6"/>
  </si>
  <si>
    <t>総 合 計</t>
    <rPh sb="0" eb="1">
      <t>ソウ</t>
    </rPh>
    <rPh sb="2" eb="3">
      <t>ゴウ</t>
    </rPh>
    <rPh sb="4" eb="5">
      <t>ケイ</t>
    </rPh>
    <phoneticPr fontId="6"/>
  </si>
  <si>
    <t>読売新聞</t>
    <rPh sb="0" eb="2">
      <t>ヨミウリ</t>
    </rPh>
    <phoneticPr fontId="6"/>
  </si>
  <si>
    <t>愛知県合計</t>
    <rPh sb="3" eb="5">
      <t>ゴウケイ</t>
    </rPh>
    <phoneticPr fontId="6"/>
  </si>
  <si>
    <t>名 古 屋 市</t>
    <phoneticPr fontId="6"/>
  </si>
  <si>
    <t>尾 張 地 区</t>
    <phoneticPr fontId="6"/>
  </si>
  <si>
    <t>三 河 地 区</t>
    <phoneticPr fontId="6"/>
  </si>
  <si>
    <t>合      計</t>
    <phoneticPr fontId="6"/>
  </si>
  <si>
    <t>岐阜新聞</t>
    <rPh sb="0" eb="2">
      <t>ギフ</t>
    </rPh>
    <rPh sb="2" eb="4">
      <t>シンブン</t>
    </rPh>
    <phoneticPr fontId="5"/>
  </si>
  <si>
    <t>伊勢</t>
  </si>
  <si>
    <t>西桑名ﾈｵﾎﾟﾘｽ</t>
  </si>
  <si>
    <t>梅戸井</t>
  </si>
  <si>
    <t>石槫</t>
  </si>
  <si>
    <t>員弁</t>
  </si>
  <si>
    <t>阿下喜</t>
  </si>
  <si>
    <t>員弁治田</t>
  </si>
  <si>
    <t>藤原</t>
  </si>
  <si>
    <t>伊勢朝日</t>
  </si>
  <si>
    <t>菰野</t>
  </si>
  <si>
    <t>菰野朝上</t>
  </si>
  <si>
    <t>鵜川原</t>
  </si>
  <si>
    <t>川越南</t>
  </si>
  <si>
    <t>川越北</t>
  </si>
  <si>
    <t>加太</t>
  </si>
  <si>
    <t>磯部</t>
  </si>
  <si>
    <t>浜島</t>
  </si>
  <si>
    <t>鵜方</t>
  </si>
  <si>
    <t>鳥羽</t>
  </si>
  <si>
    <t>鳥羽南部</t>
  </si>
  <si>
    <t>相可</t>
  </si>
  <si>
    <t>明和</t>
  </si>
  <si>
    <t>三瀬谷</t>
  </si>
  <si>
    <t>宮川村</t>
  </si>
  <si>
    <t>栃原</t>
  </si>
  <si>
    <t>桑名南部</t>
  </si>
  <si>
    <t>桑名西部</t>
  </si>
  <si>
    <t>桑名正和</t>
  </si>
  <si>
    <t>桑名久米</t>
  </si>
  <si>
    <t>大山田団地</t>
  </si>
  <si>
    <t>蓮花寺</t>
  </si>
  <si>
    <t>多度</t>
  </si>
  <si>
    <t>四日市あかつき</t>
  </si>
  <si>
    <t>富田（生川）</t>
  </si>
  <si>
    <t>四日市羽津</t>
  </si>
  <si>
    <t>四日市あがた</t>
  </si>
  <si>
    <t>四日市保々</t>
  </si>
  <si>
    <t>四日市橋北</t>
  </si>
  <si>
    <t>阿倉川</t>
  </si>
  <si>
    <t>四日市生桑</t>
  </si>
  <si>
    <t>三重平</t>
  </si>
  <si>
    <t>四日市中央</t>
  </si>
  <si>
    <t>塩浜</t>
  </si>
  <si>
    <t>四日市笹川</t>
  </si>
  <si>
    <t>四日市波木</t>
  </si>
  <si>
    <t>四日市内部</t>
  </si>
  <si>
    <t>四日市西部</t>
  </si>
  <si>
    <t>四日市川島</t>
  </si>
  <si>
    <t>四日市桜</t>
  </si>
  <si>
    <t>長太の浦</t>
  </si>
  <si>
    <t>伊勢若松</t>
  </si>
  <si>
    <t>白子</t>
  </si>
  <si>
    <t>鈴鹿磯山</t>
  </si>
  <si>
    <t>玉垣</t>
  </si>
  <si>
    <t>鈴鹿桜島</t>
  </si>
  <si>
    <t>鈴鹿平田</t>
  </si>
  <si>
    <t>加佐登</t>
  </si>
  <si>
    <t>鈴峰</t>
  </si>
  <si>
    <t>鈴鹿国府</t>
  </si>
  <si>
    <t>津白塚</t>
  </si>
  <si>
    <t>津　栗真</t>
  </si>
  <si>
    <t>津一身田</t>
  </si>
  <si>
    <t>津高野尾</t>
  </si>
  <si>
    <t>津（大光堂）</t>
  </si>
  <si>
    <t>津新町</t>
  </si>
  <si>
    <t>津西が丘</t>
  </si>
  <si>
    <t>津　橋南</t>
  </si>
  <si>
    <t>津南が丘</t>
  </si>
  <si>
    <t>津　安東</t>
  </si>
  <si>
    <t>津　安濃</t>
  </si>
  <si>
    <t>津片田東</t>
  </si>
  <si>
    <t>津片田西</t>
  </si>
  <si>
    <t>津高茶屋</t>
  </si>
  <si>
    <t>津雲出</t>
  </si>
  <si>
    <t>久居東部</t>
  </si>
  <si>
    <t>久居</t>
  </si>
  <si>
    <t>久居西部</t>
  </si>
  <si>
    <t>久居南部</t>
  </si>
  <si>
    <t>榊原</t>
  </si>
  <si>
    <t>千里ヶ丘</t>
  </si>
  <si>
    <t>豊津上野</t>
  </si>
  <si>
    <t>椋本</t>
  </si>
  <si>
    <t>北神山</t>
  </si>
  <si>
    <t>一志</t>
  </si>
  <si>
    <t>白山</t>
  </si>
  <si>
    <t>伊勢竹原</t>
  </si>
  <si>
    <t>八知</t>
  </si>
  <si>
    <t>奥津</t>
  </si>
  <si>
    <t>松阪中央</t>
  </si>
  <si>
    <t>松阪大黒田</t>
  </si>
  <si>
    <t>松阪川井町</t>
  </si>
  <si>
    <t>松阪鎌田</t>
  </si>
  <si>
    <t>松阪大平</t>
  </si>
  <si>
    <t>松阪まえのへた</t>
  </si>
  <si>
    <t>松阪桜町</t>
  </si>
  <si>
    <t>松阪徳和</t>
  </si>
  <si>
    <t>松阪櫛田</t>
  </si>
  <si>
    <t>六軒</t>
  </si>
  <si>
    <t>柿野</t>
  </si>
  <si>
    <t>飯高</t>
  </si>
  <si>
    <t>伊勢市駅前</t>
  </si>
  <si>
    <t>伊勢市厚生</t>
  </si>
  <si>
    <t>伊勢市中央</t>
  </si>
  <si>
    <t>伊勢市北部</t>
  </si>
  <si>
    <t>伊勢市西部</t>
  </si>
  <si>
    <t>伊勢市南部</t>
  </si>
  <si>
    <t>三重小俣</t>
  </si>
  <si>
    <t>大淀</t>
  </si>
  <si>
    <t>田丸</t>
  </si>
  <si>
    <t>滝原</t>
  </si>
  <si>
    <t>阿曽</t>
  </si>
  <si>
    <t>大内山</t>
  </si>
  <si>
    <t>柏崎</t>
  </si>
  <si>
    <t>大紀町錦</t>
  </si>
  <si>
    <t>三重中島</t>
  </si>
  <si>
    <t>慥柄</t>
  </si>
  <si>
    <t>贄</t>
  </si>
  <si>
    <t>東宮</t>
  </si>
  <si>
    <t>吉津（神前）</t>
  </si>
  <si>
    <t>島津（古和）</t>
  </si>
  <si>
    <t>尾鷲</t>
  </si>
  <si>
    <t>九鬼</t>
  </si>
  <si>
    <t>三木里</t>
  </si>
  <si>
    <t>賀田</t>
  </si>
  <si>
    <t>熊野</t>
  </si>
  <si>
    <t>御浜・熊野南部</t>
  </si>
  <si>
    <t>二木島</t>
  </si>
  <si>
    <t>新宮</t>
  </si>
  <si>
    <t>紀伊長島</t>
  </si>
  <si>
    <t>島勝</t>
  </si>
  <si>
    <t>白浦</t>
  </si>
  <si>
    <t>相賀</t>
  </si>
  <si>
    <t>引本</t>
  </si>
  <si>
    <t>鵜殿</t>
  </si>
  <si>
    <t>成川</t>
  </si>
  <si>
    <t>伊賀上野</t>
  </si>
  <si>
    <t>伊賀上野北部</t>
  </si>
  <si>
    <t>諏訪丸柱</t>
  </si>
  <si>
    <t>新堂</t>
  </si>
  <si>
    <t>名張東部</t>
  </si>
  <si>
    <t>五十鈴川</t>
  </si>
  <si>
    <t>阿児</t>
  </si>
  <si>
    <t>錦</t>
  </si>
  <si>
    <t>桑名東部</t>
  </si>
  <si>
    <t>大山田</t>
  </si>
  <si>
    <t>東員</t>
  </si>
  <si>
    <t>石榑</t>
  </si>
  <si>
    <t>山城</t>
  </si>
  <si>
    <t>富田</t>
  </si>
  <si>
    <t>富洲原</t>
  </si>
  <si>
    <t>生桑</t>
  </si>
  <si>
    <t>日野</t>
  </si>
  <si>
    <t>日永</t>
  </si>
  <si>
    <t>四日市駅前</t>
  </si>
  <si>
    <t>高花平</t>
  </si>
  <si>
    <t>伊勢神戸</t>
  </si>
  <si>
    <t>平田</t>
  </si>
  <si>
    <t>白子西</t>
  </si>
  <si>
    <t>石薬師</t>
  </si>
  <si>
    <t>三重朝日</t>
  </si>
  <si>
    <t>津中央</t>
  </si>
  <si>
    <t>津西部</t>
  </si>
  <si>
    <t>津橋南</t>
  </si>
  <si>
    <t>津駅西</t>
  </si>
  <si>
    <t>一身田</t>
  </si>
  <si>
    <t>津市南郊</t>
  </si>
  <si>
    <t>白塚</t>
  </si>
  <si>
    <t>津橋北</t>
  </si>
  <si>
    <t>津藤水</t>
  </si>
  <si>
    <t>河芸</t>
  </si>
  <si>
    <t>松阪</t>
  </si>
  <si>
    <t>松阪東部</t>
  </si>
  <si>
    <t>三渡川</t>
  </si>
  <si>
    <t>嬉野</t>
  </si>
  <si>
    <t>粥見</t>
  </si>
  <si>
    <t>東員町</t>
  </si>
  <si>
    <t>北勢町</t>
  </si>
  <si>
    <t>藤原町</t>
  </si>
  <si>
    <t>四日市北部</t>
  </si>
  <si>
    <t>楠</t>
  </si>
  <si>
    <t>鈴鹿北部</t>
  </si>
  <si>
    <t>津駅前</t>
  </si>
  <si>
    <t>豊里</t>
  </si>
  <si>
    <t>津南部</t>
  </si>
  <si>
    <t>津半田</t>
  </si>
  <si>
    <t>榊原町</t>
  </si>
  <si>
    <t>松阪第一</t>
  </si>
  <si>
    <t>松阪北部</t>
  </si>
  <si>
    <t>三雲</t>
  </si>
  <si>
    <t>伊勢西</t>
  </si>
  <si>
    <t>伊勢北部</t>
  </si>
  <si>
    <t>伊勢東部</t>
  </si>
  <si>
    <t>小俣</t>
  </si>
  <si>
    <t>大王</t>
  </si>
  <si>
    <t>志摩</t>
  </si>
  <si>
    <t>鳥羽南</t>
  </si>
  <si>
    <t>紀勢</t>
  </si>
  <si>
    <t>南勢</t>
  </si>
  <si>
    <t>海山</t>
  </si>
  <si>
    <t>伊賀中央</t>
  </si>
  <si>
    <t>阿倉川北部</t>
  </si>
  <si>
    <t>阿倉川南部</t>
  </si>
  <si>
    <t>四日市</t>
  </si>
  <si>
    <t>津</t>
  </si>
  <si>
    <t>橋北</t>
  </si>
  <si>
    <t>橋南</t>
  </si>
  <si>
    <t>伊勢白山</t>
  </si>
  <si>
    <t>川端</t>
  </si>
  <si>
    <t>小俣町</t>
  </si>
  <si>
    <t>玉城</t>
  </si>
  <si>
    <t>高茶屋</t>
  </si>
  <si>
    <t>津安東</t>
  </si>
  <si>
    <t>安濃</t>
  </si>
  <si>
    <t>津片田</t>
  </si>
  <si>
    <t>　中日新聞に含む</t>
  </si>
  <si>
    <t>三輪崎</t>
  </si>
  <si>
    <t>名張中央</t>
  </si>
  <si>
    <t>名張北</t>
  </si>
  <si>
    <t>名張南部</t>
  </si>
  <si>
    <t>その他</t>
    <rPh sb="2" eb="3">
      <t>タ</t>
    </rPh>
    <phoneticPr fontId="5"/>
  </si>
  <si>
    <t>伊勢新聞</t>
    <rPh sb="0" eb="2">
      <t>イセ</t>
    </rPh>
    <rPh sb="2" eb="4">
      <t>シンブン</t>
    </rPh>
    <phoneticPr fontId="5"/>
  </si>
  <si>
    <t>合　　計</t>
    <rPh sb="0" eb="1">
      <t>ゴウ</t>
    </rPh>
    <rPh sb="3" eb="4">
      <t>ケイ</t>
    </rPh>
    <phoneticPr fontId="5"/>
  </si>
  <si>
    <t>Ｂ４</t>
    <phoneticPr fontId="6"/>
  </si>
  <si>
    <t>Ｂ３</t>
    <phoneticPr fontId="6"/>
  </si>
  <si>
    <t>Ｂ４厚紙</t>
    <rPh sb="2" eb="4">
      <t>アツガミ</t>
    </rPh>
    <phoneticPr fontId="6"/>
  </si>
  <si>
    <t>Ｂ３厚紙</t>
    <rPh sb="2" eb="4">
      <t>アツガミ</t>
    </rPh>
    <phoneticPr fontId="6"/>
  </si>
  <si>
    <t>Ａ４</t>
    <phoneticPr fontId="6"/>
  </si>
  <si>
    <t>Ａ３</t>
    <phoneticPr fontId="6"/>
  </si>
  <si>
    <t>Ａ４厚紙</t>
    <rPh sb="2" eb="4">
      <t>アツガミ</t>
    </rPh>
    <phoneticPr fontId="6"/>
  </si>
  <si>
    <t>Ａ３厚紙</t>
    <rPh sb="2" eb="4">
      <t>アツガミ</t>
    </rPh>
    <phoneticPr fontId="6"/>
  </si>
  <si>
    <t>Ｂ２</t>
  </si>
  <si>
    <t>Ｂ１</t>
  </si>
  <si>
    <t>Ｂ５</t>
  </si>
  <si>
    <t>Ａ２</t>
  </si>
  <si>
    <t>Ａ１</t>
  </si>
  <si>
    <t>Ａ５</t>
  </si>
  <si>
    <t>伊勢玉城</t>
    <rPh sb="2" eb="4">
      <t>タマシロ</t>
    </rPh>
    <phoneticPr fontId="2"/>
  </si>
  <si>
    <t>＜伊勢市欄＞</t>
    <rPh sb="1" eb="4">
      <t>イセシ</t>
    </rPh>
    <rPh sb="4" eb="5">
      <t>ラン</t>
    </rPh>
    <phoneticPr fontId="6"/>
  </si>
  <si>
    <t>日経の扱いあり</t>
    <rPh sb="0" eb="2">
      <t>ニッケイ</t>
    </rPh>
    <rPh sb="3" eb="4">
      <t>アツカ</t>
    </rPh>
    <phoneticPr fontId="18"/>
  </si>
  <si>
    <t>依那古</t>
    <rPh sb="0" eb="1">
      <t>イ</t>
    </rPh>
    <rPh sb="1" eb="2">
      <t>ナ</t>
    </rPh>
    <rPh sb="2" eb="3">
      <t>コ</t>
    </rPh>
    <phoneticPr fontId="5"/>
  </si>
  <si>
    <t>伊賀神戸</t>
    <rPh sb="0" eb="2">
      <t>イガ</t>
    </rPh>
    <rPh sb="2" eb="4">
      <t>コウベ</t>
    </rPh>
    <phoneticPr fontId="5"/>
  </si>
  <si>
    <t>いなべ</t>
    <phoneticPr fontId="5"/>
  </si>
  <si>
    <r>
      <t>多気郡大台町</t>
    </r>
    <r>
      <rPr>
        <sz val="8"/>
        <rFont val="Arial Narrow"/>
        <family val="2"/>
      </rPr>
      <t xml:space="preserve"> 100</t>
    </r>
    <r>
      <rPr>
        <sz val="8"/>
        <rFont val="HG丸ｺﾞｼｯｸM-PRO"/>
        <family val="3"/>
        <charset val="128"/>
      </rPr>
      <t>枚含む</t>
    </r>
    <rPh sb="0" eb="2">
      <t>タキ</t>
    </rPh>
    <rPh sb="2" eb="3">
      <t>グン</t>
    </rPh>
    <rPh sb="3" eb="5">
      <t>オオダイ</t>
    </rPh>
    <rPh sb="5" eb="6">
      <t>マチ</t>
    </rPh>
    <phoneticPr fontId="5"/>
  </si>
  <si>
    <t>四日市南</t>
    <phoneticPr fontId="5"/>
  </si>
  <si>
    <t>四日市販売</t>
    <rPh sb="0" eb="3">
      <t>ヨッカイチ</t>
    </rPh>
    <phoneticPr fontId="5"/>
  </si>
  <si>
    <t>多気郡明和町含む</t>
    <rPh sb="0" eb="3">
      <t>タキグン</t>
    </rPh>
    <rPh sb="3" eb="6">
      <t>メイワチョウ</t>
    </rPh>
    <rPh sb="6" eb="7">
      <t>フク</t>
    </rPh>
    <phoneticPr fontId="5"/>
  </si>
  <si>
    <t>四日市南部</t>
    <rPh sb="3" eb="5">
      <t>ナンブ</t>
    </rPh>
    <phoneticPr fontId="5"/>
  </si>
  <si>
    <t>＜愛知県弥富市欄＞</t>
    <rPh sb="1" eb="4">
      <t>アイチケン</t>
    </rPh>
    <rPh sb="4" eb="6">
      <t>ヤトミ</t>
    </rPh>
    <rPh sb="6" eb="7">
      <t>シ</t>
    </rPh>
    <rPh sb="7" eb="8">
      <t>ラン</t>
    </rPh>
    <phoneticPr fontId="6"/>
  </si>
  <si>
    <t>四日市あかつき</t>
    <rPh sb="0" eb="3">
      <t>ヨッカイチ</t>
    </rPh>
    <phoneticPr fontId="5"/>
  </si>
  <si>
    <t>C</t>
    <phoneticPr fontId="5"/>
  </si>
  <si>
    <t>四日市保々</t>
    <rPh sb="0" eb="3">
      <t>ヨッカイチ</t>
    </rPh>
    <rPh sb="3" eb="5">
      <t>ホボ</t>
    </rPh>
    <phoneticPr fontId="5"/>
  </si>
  <si>
    <t>*1</t>
  </si>
  <si>
    <t>津駅西</t>
    <phoneticPr fontId="5"/>
  </si>
  <si>
    <t>白塚</t>
    <phoneticPr fontId="5"/>
  </si>
  <si>
    <t>CMSI</t>
    <phoneticPr fontId="5"/>
  </si>
  <si>
    <t>CASI</t>
    <phoneticPr fontId="5"/>
  </si>
  <si>
    <t>CI</t>
    <phoneticPr fontId="5"/>
  </si>
  <si>
    <t>CMSI</t>
    <phoneticPr fontId="5"/>
  </si>
  <si>
    <t>松阪片野橋</t>
    <phoneticPr fontId="5"/>
  </si>
  <si>
    <t>松阪片野橋</t>
    <rPh sb="0" eb="2">
      <t>マツザカ</t>
    </rPh>
    <phoneticPr fontId="5"/>
  </si>
  <si>
    <r>
      <t>CM</t>
    </r>
    <r>
      <rPr>
        <sz val="7"/>
        <rFont val="ＭＳ Ｐゴシック"/>
        <family val="3"/>
        <charset val="128"/>
      </rPr>
      <t>ＳＩ</t>
    </r>
    <phoneticPr fontId="5"/>
  </si>
  <si>
    <r>
      <t>C</t>
    </r>
    <r>
      <rPr>
        <sz val="7"/>
        <rFont val="ＭＳ Ｐゴシック"/>
        <family val="3"/>
        <charset val="128"/>
      </rPr>
      <t>ＡＳＩ</t>
    </r>
    <phoneticPr fontId="5"/>
  </si>
  <si>
    <t>相可</t>
    <phoneticPr fontId="5"/>
  </si>
  <si>
    <r>
      <t>AM</t>
    </r>
    <r>
      <rPr>
        <sz val="7"/>
        <rFont val="ＭＳ Ｐゴシック"/>
        <family val="3"/>
        <charset val="128"/>
      </rPr>
      <t>ＳＩ</t>
    </r>
    <phoneticPr fontId="5"/>
  </si>
  <si>
    <t>CSI</t>
    <phoneticPr fontId="5"/>
  </si>
  <si>
    <t xml:space="preserve"> 度 会 郡</t>
    <phoneticPr fontId="5"/>
  </si>
  <si>
    <t>道方（三重中島）</t>
    <rPh sb="0" eb="1">
      <t>ミチ</t>
    </rPh>
    <rPh sb="1" eb="2">
      <t>ホウ</t>
    </rPh>
    <rPh sb="3" eb="5">
      <t>ミエ</t>
    </rPh>
    <rPh sb="5" eb="7">
      <t>ナカシマ</t>
    </rPh>
    <phoneticPr fontId="5"/>
  </si>
  <si>
    <t>吉津（神前）</t>
    <rPh sb="0" eb="1">
      <t>ヨシ</t>
    </rPh>
    <rPh sb="1" eb="2">
      <t>ツ</t>
    </rPh>
    <rPh sb="3" eb="4">
      <t>カミ</t>
    </rPh>
    <rPh sb="4" eb="5">
      <t>マエ</t>
    </rPh>
    <phoneticPr fontId="5"/>
  </si>
  <si>
    <t>島津（古和）</t>
    <rPh sb="0" eb="2">
      <t>シマズ</t>
    </rPh>
    <rPh sb="3" eb="5">
      <t>フルワ</t>
    </rPh>
    <phoneticPr fontId="5"/>
  </si>
  <si>
    <t>I</t>
    <phoneticPr fontId="5"/>
  </si>
  <si>
    <t>度会郡全域の場合</t>
    <rPh sb="0" eb="3">
      <t>ワタライグン</t>
    </rPh>
    <rPh sb="3" eb="5">
      <t>ゼンイキ</t>
    </rPh>
    <rPh sb="6" eb="8">
      <t>バアイ</t>
    </rPh>
    <phoneticPr fontId="5"/>
  </si>
  <si>
    <t xml:space="preserve"> （伊勢市欄）</t>
    <rPh sb="2" eb="5">
      <t>イセシ</t>
    </rPh>
    <rPh sb="5" eb="6">
      <t>ラン</t>
    </rPh>
    <phoneticPr fontId="5"/>
  </si>
  <si>
    <t xml:space="preserve"> 志 摩 市</t>
    <rPh sb="5" eb="6">
      <t>シ</t>
    </rPh>
    <phoneticPr fontId="5"/>
  </si>
  <si>
    <t>尾鷲</t>
    <phoneticPr fontId="5"/>
  </si>
  <si>
    <t>三木里</t>
    <phoneticPr fontId="5"/>
  </si>
  <si>
    <r>
      <t>C</t>
    </r>
    <r>
      <rPr>
        <sz val="7"/>
        <rFont val="ＭＳ Ｐゴシック"/>
        <family val="3"/>
        <charset val="128"/>
      </rPr>
      <t>ＳＩ</t>
    </r>
    <phoneticPr fontId="5"/>
  </si>
  <si>
    <t>引本</t>
    <phoneticPr fontId="5"/>
  </si>
  <si>
    <t>紀北町</t>
    <rPh sb="1" eb="2">
      <t>キタ</t>
    </rPh>
    <rPh sb="2" eb="3">
      <t>マチ</t>
    </rPh>
    <phoneticPr fontId="5"/>
  </si>
  <si>
    <t>依那古</t>
    <phoneticPr fontId="5"/>
  </si>
  <si>
    <t>阿山柘植</t>
    <phoneticPr fontId="5"/>
  </si>
  <si>
    <t>伊賀神戸</t>
    <phoneticPr fontId="5"/>
  </si>
  <si>
    <t>島ヶ原</t>
    <phoneticPr fontId="5"/>
  </si>
  <si>
    <t>伊賀山田</t>
    <phoneticPr fontId="5"/>
  </si>
  <si>
    <t>青山町</t>
    <phoneticPr fontId="5"/>
  </si>
  <si>
    <t>上野</t>
    <phoneticPr fontId="5"/>
  </si>
  <si>
    <t>上野北</t>
    <phoneticPr fontId="5"/>
  </si>
  <si>
    <t>上野南</t>
    <phoneticPr fontId="5"/>
  </si>
  <si>
    <t>伊賀上野</t>
    <rPh sb="0" eb="2">
      <t>イガ</t>
    </rPh>
    <phoneticPr fontId="5"/>
  </si>
  <si>
    <t>名張中央</t>
    <rPh sb="2" eb="4">
      <t>チュウオウ</t>
    </rPh>
    <phoneticPr fontId="5"/>
  </si>
  <si>
    <t>CASI</t>
    <phoneticPr fontId="5"/>
  </si>
  <si>
    <r>
      <t>CM</t>
    </r>
    <r>
      <rPr>
        <sz val="6"/>
        <rFont val="ＭＳ Ｐゴシック"/>
        <family val="3"/>
        <charset val="128"/>
      </rPr>
      <t>Ｓ</t>
    </r>
    <phoneticPr fontId="5"/>
  </si>
  <si>
    <r>
      <t>CM</t>
    </r>
    <r>
      <rPr>
        <sz val="6"/>
        <rFont val="ＭＳ Ｐゴシック"/>
        <family val="3"/>
        <charset val="128"/>
      </rPr>
      <t>Ｓ</t>
    </r>
    <phoneticPr fontId="5"/>
  </si>
  <si>
    <t>津市2</t>
    <rPh sb="0" eb="2">
      <t>ツシ</t>
    </rPh>
    <phoneticPr fontId="5"/>
  </si>
  <si>
    <t>津市1</t>
    <rPh sb="0" eb="2">
      <t>ツシ</t>
    </rPh>
    <phoneticPr fontId="5"/>
  </si>
  <si>
    <t>桑名市</t>
    <rPh sb="0" eb="3">
      <t>クワナシ</t>
    </rPh>
    <phoneticPr fontId="5"/>
  </si>
  <si>
    <t>四日市市</t>
    <rPh sb="0" eb="4">
      <t>ヨッカイチシ</t>
    </rPh>
    <phoneticPr fontId="5"/>
  </si>
  <si>
    <t>鈴鹿市</t>
    <rPh sb="0" eb="3">
      <t>スズカシ</t>
    </rPh>
    <phoneticPr fontId="5"/>
  </si>
  <si>
    <t>亀山市</t>
    <rPh sb="0" eb="3">
      <t>カメヤマシ</t>
    </rPh>
    <phoneticPr fontId="5"/>
  </si>
  <si>
    <t>松阪市</t>
    <rPh sb="0" eb="3">
      <t>マツサカシ</t>
    </rPh>
    <phoneticPr fontId="5"/>
  </si>
  <si>
    <t>伊勢市</t>
    <rPh sb="0" eb="3">
      <t>イセシ</t>
    </rPh>
    <phoneticPr fontId="5"/>
  </si>
  <si>
    <t>鳥羽市</t>
    <rPh sb="0" eb="3">
      <t>トバシ</t>
    </rPh>
    <phoneticPr fontId="5"/>
  </si>
  <si>
    <t>名張市</t>
    <rPh sb="0" eb="3">
      <t>ナバリシ</t>
    </rPh>
    <phoneticPr fontId="5"/>
  </si>
  <si>
    <t>尾鷲市</t>
    <rPh sb="0" eb="3">
      <t>オワセシ</t>
    </rPh>
    <phoneticPr fontId="5"/>
  </si>
  <si>
    <t>熊野市</t>
    <rPh sb="0" eb="3">
      <t>クマノシ</t>
    </rPh>
    <phoneticPr fontId="5"/>
  </si>
  <si>
    <t>和歌山県新宮市</t>
    <rPh sb="0" eb="4">
      <t>ワカヤマケン</t>
    </rPh>
    <rPh sb="4" eb="7">
      <t>シングウシ</t>
    </rPh>
    <phoneticPr fontId="5"/>
  </si>
  <si>
    <t>桑名郡</t>
    <rPh sb="0" eb="3">
      <t>クワナグン</t>
    </rPh>
    <phoneticPr fontId="5"/>
  </si>
  <si>
    <t>員弁郡</t>
    <rPh sb="0" eb="3">
      <t>イナベグン</t>
    </rPh>
    <phoneticPr fontId="5"/>
  </si>
  <si>
    <t>三重郡</t>
    <rPh sb="0" eb="3">
      <t>ミエグン</t>
    </rPh>
    <phoneticPr fontId="5"/>
  </si>
  <si>
    <t>多気郡</t>
    <rPh sb="0" eb="3">
      <t>タキグン</t>
    </rPh>
    <phoneticPr fontId="5"/>
  </si>
  <si>
    <t>度会郡</t>
    <rPh sb="0" eb="3">
      <t>ワタライグン</t>
    </rPh>
    <phoneticPr fontId="5"/>
  </si>
  <si>
    <t>北牟婁郡</t>
    <rPh sb="0" eb="4">
      <t>キタムログン</t>
    </rPh>
    <phoneticPr fontId="5"/>
  </si>
  <si>
    <t>南牟婁郡</t>
    <rPh sb="0" eb="4">
      <t>ミナミムログン</t>
    </rPh>
    <phoneticPr fontId="5"/>
  </si>
  <si>
    <t>三重県表紙へ戻る</t>
    <rPh sb="0" eb="3">
      <t>ミエケン</t>
    </rPh>
    <rPh sb="3" eb="5">
      <t>ヒョウシ</t>
    </rPh>
    <rPh sb="6" eb="7">
      <t>モド</t>
    </rPh>
    <phoneticPr fontId="5"/>
  </si>
  <si>
    <t>四日市ときわ</t>
    <rPh sb="0" eb="3">
      <t>ヨッカイチ</t>
    </rPh>
    <phoneticPr fontId="5"/>
  </si>
  <si>
    <t>四日市水沢</t>
    <rPh sb="0" eb="3">
      <t>ヨッカイチ</t>
    </rPh>
    <rPh sb="3" eb="5">
      <t>ミズサワ</t>
    </rPh>
    <phoneticPr fontId="5"/>
  </si>
  <si>
    <t xml:space="preserve"> 新 宮 市 </t>
    <phoneticPr fontId="5"/>
  </si>
  <si>
    <t>多気町</t>
    <rPh sb="0" eb="3">
      <t>タキチョウ</t>
    </rPh>
    <phoneticPr fontId="5"/>
  </si>
  <si>
    <t>明和町</t>
    <rPh sb="0" eb="2">
      <t>メイワ</t>
    </rPh>
    <rPh sb="2" eb="3">
      <t>チョウ</t>
    </rPh>
    <phoneticPr fontId="5"/>
  </si>
  <si>
    <t>大台町</t>
    <rPh sb="0" eb="2">
      <t>オオダイ</t>
    </rPh>
    <rPh sb="2" eb="3">
      <t>マチ</t>
    </rPh>
    <phoneticPr fontId="5"/>
  </si>
  <si>
    <t>多気町全域の場合</t>
    <rPh sb="0" eb="2">
      <t>タキ</t>
    </rPh>
    <rPh sb="2" eb="3">
      <t>マチ</t>
    </rPh>
    <rPh sb="3" eb="5">
      <t>ゼンイキ</t>
    </rPh>
    <rPh sb="6" eb="8">
      <t>バアイ</t>
    </rPh>
    <phoneticPr fontId="18"/>
  </si>
  <si>
    <t>明和町全域の場合</t>
    <rPh sb="0" eb="3">
      <t>メイワチョウ</t>
    </rPh>
    <rPh sb="3" eb="5">
      <t>ゼンイキ</t>
    </rPh>
    <rPh sb="6" eb="8">
      <t>バアイ</t>
    </rPh>
    <phoneticPr fontId="18"/>
  </si>
  <si>
    <t>大台町全域の場合</t>
    <rPh sb="0" eb="2">
      <t>オオダイ</t>
    </rPh>
    <rPh sb="2" eb="3">
      <t>マチ</t>
    </rPh>
    <rPh sb="3" eb="5">
      <t>ゼンイキ</t>
    </rPh>
    <rPh sb="6" eb="8">
      <t>バアイ</t>
    </rPh>
    <phoneticPr fontId="18"/>
  </si>
  <si>
    <t>松阪西部</t>
    <rPh sb="0" eb="2">
      <t>マツサカ</t>
    </rPh>
    <rPh sb="2" eb="4">
      <t>セイブ</t>
    </rPh>
    <phoneticPr fontId="5"/>
  </si>
  <si>
    <t>鈴鹿旭が丘</t>
    <rPh sb="0" eb="2">
      <t>スズカ</t>
    </rPh>
    <rPh sb="2" eb="3">
      <t>アサヒ</t>
    </rPh>
    <rPh sb="4" eb="5">
      <t>オカ</t>
    </rPh>
    <phoneticPr fontId="5"/>
  </si>
  <si>
    <t>明和</t>
    <rPh sb="0" eb="2">
      <t>メイワ</t>
    </rPh>
    <phoneticPr fontId="5"/>
  </si>
  <si>
    <t>木曽岬</t>
    <rPh sb="0" eb="2">
      <t>キソ</t>
    </rPh>
    <rPh sb="2" eb="3">
      <t>ミサキ</t>
    </rPh>
    <phoneticPr fontId="5"/>
  </si>
  <si>
    <t>美里ヶ丘         　　   三重団地</t>
    <rPh sb="0" eb="2">
      <t>ミサト</t>
    </rPh>
    <rPh sb="3" eb="4">
      <t>オカ</t>
    </rPh>
    <rPh sb="18" eb="20">
      <t>ミエ</t>
    </rPh>
    <rPh sb="20" eb="22">
      <t>ダンチ</t>
    </rPh>
    <phoneticPr fontId="5"/>
  </si>
  <si>
    <t>一身田団地      　　　　     奥野団地</t>
    <rPh sb="0" eb="2">
      <t>イッシン</t>
    </rPh>
    <rPh sb="2" eb="3">
      <t>デン</t>
    </rPh>
    <rPh sb="3" eb="5">
      <t>ダンチ</t>
    </rPh>
    <rPh sb="20" eb="22">
      <t>オクノ</t>
    </rPh>
    <rPh sb="22" eb="24">
      <t>ダンチ</t>
    </rPh>
    <phoneticPr fontId="5"/>
  </si>
  <si>
    <t>AMI</t>
    <phoneticPr fontId="5"/>
  </si>
  <si>
    <t>四日市常磐</t>
    <rPh sb="0" eb="3">
      <t>ヨッカイチ</t>
    </rPh>
    <rPh sb="3" eb="5">
      <t>トキワ</t>
    </rPh>
    <phoneticPr fontId="5"/>
  </si>
  <si>
    <t>CMI</t>
    <phoneticPr fontId="5"/>
  </si>
  <si>
    <t>CAI</t>
    <phoneticPr fontId="5"/>
  </si>
  <si>
    <t>南牟婁郡</t>
    <phoneticPr fontId="5"/>
  </si>
  <si>
    <t>上野北</t>
    <rPh sb="0" eb="1">
      <t>ウエ</t>
    </rPh>
    <rPh sb="1" eb="2">
      <t>ノ</t>
    </rPh>
    <rPh sb="2" eb="3">
      <t>キタ</t>
    </rPh>
    <phoneticPr fontId="5"/>
  </si>
  <si>
    <t>鳥羽南部</t>
    <rPh sb="2" eb="4">
      <t>ナンブ</t>
    </rPh>
    <phoneticPr fontId="5"/>
  </si>
  <si>
    <t>CI</t>
    <phoneticPr fontId="5"/>
  </si>
  <si>
    <t>CIM</t>
    <phoneticPr fontId="5"/>
  </si>
  <si>
    <r>
      <t>富州原地区（</t>
    </r>
    <r>
      <rPr>
        <sz val="7"/>
        <rFont val="HG丸ｺﾞｼｯｸM-PRO"/>
        <family val="3"/>
        <charset val="128"/>
      </rPr>
      <t>一部川越南</t>
    </r>
    <r>
      <rPr>
        <sz val="8"/>
        <rFont val="HG丸ｺﾞｼｯｸM-PRO"/>
        <family val="3"/>
        <charset val="128"/>
      </rPr>
      <t>）</t>
    </r>
    <rPh sb="0" eb="1">
      <t>トミ</t>
    </rPh>
    <rPh sb="1" eb="3">
      <t>スハラ</t>
    </rPh>
    <rPh sb="3" eb="5">
      <t>チク</t>
    </rPh>
    <rPh sb="6" eb="8">
      <t>イチブ</t>
    </rPh>
    <rPh sb="8" eb="10">
      <t>カワゴエ</t>
    </rPh>
    <rPh sb="10" eb="11">
      <t>ミナミ</t>
    </rPh>
    <phoneticPr fontId="5"/>
  </si>
  <si>
    <t xml:space="preserve"> 亀山市全域の場合</t>
    <rPh sb="1" eb="3">
      <t>カメヤマ</t>
    </rPh>
    <rPh sb="3" eb="4">
      <t>イチノミヤシ</t>
    </rPh>
    <rPh sb="4" eb="6">
      <t>ゼンイキ</t>
    </rPh>
    <rPh sb="7" eb="9">
      <t>バアイ</t>
    </rPh>
    <phoneticPr fontId="6"/>
  </si>
  <si>
    <r>
      <t xml:space="preserve">　　津市 椋本 </t>
    </r>
    <r>
      <rPr>
        <sz val="9"/>
        <rFont val="Arial Narrow"/>
        <family val="2"/>
      </rPr>
      <t>50</t>
    </r>
    <r>
      <rPr>
        <sz val="8"/>
        <rFont val="HG丸ｺﾞｼｯｸM-PRO"/>
        <family val="3"/>
        <charset val="128"/>
      </rPr>
      <t>枚</t>
    </r>
    <rPh sb="2" eb="3">
      <t>ツ</t>
    </rPh>
    <rPh sb="3" eb="4">
      <t>シ</t>
    </rPh>
    <rPh sb="5" eb="7">
      <t>ムクモト</t>
    </rPh>
    <rPh sb="10" eb="11">
      <t>マイ</t>
    </rPh>
    <phoneticPr fontId="6"/>
  </si>
  <si>
    <r>
      <t>津市</t>
    </r>
    <r>
      <rPr>
        <sz val="9"/>
        <rFont val="Arial Narrow"/>
        <family val="2"/>
      </rPr>
      <t>50</t>
    </r>
    <r>
      <rPr>
        <sz val="8"/>
        <rFont val="HG丸ｺﾞｼｯｸM-PRO"/>
        <family val="3"/>
        <charset val="128"/>
      </rPr>
      <t>枚含む</t>
    </r>
    <rPh sb="0" eb="2">
      <t>ツシ</t>
    </rPh>
    <rPh sb="4" eb="5">
      <t>マイ</t>
    </rPh>
    <rPh sb="5" eb="6">
      <t>フク</t>
    </rPh>
    <phoneticPr fontId="18"/>
  </si>
  <si>
    <r>
      <t>亀山市</t>
    </r>
    <r>
      <rPr>
        <sz val="9"/>
        <rFont val="Arial Narrow"/>
        <family val="2"/>
      </rPr>
      <t>50</t>
    </r>
    <r>
      <rPr>
        <sz val="8"/>
        <rFont val="HG丸ｺﾞｼｯｸM-PRO"/>
        <family val="3"/>
        <charset val="128"/>
      </rPr>
      <t>枚含む</t>
    </r>
    <rPh sb="0" eb="2">
      <t>カメヤマ</t>
    </rPh>
    <rPh sb="2" eb="3">
      <t>シ</t>
    </rPh>
    <rPh sb="5" eb="6">
      <t>マイ</t>
    </rPh>
    <rPh sb="6" eb="7">
      <t>フク</t>
    </rPh>
    <phoneticPr fontId="18"/>
  </si>
  <si>
    <t xml:space="preserve"> 津市全域の場合</t>
    <rPh sb="1" eb="2">
      <t>ツ</t>
    </rPh>
    <rPh sb="2" eb="3">
      <t>イチノミヤシ</t>
    </rPh>
    <rPh sb="3" eb="5">
      <t>ゼンイキ</t>
    </rPh>
    <rPh sb="6" eb="8">
      <t>バアイ</t>
    </rPh>
    <phoneticPr fontId="6"/>
  </si>
  <si>
    <t>紀南新宮</t>
    <rPh sb="0" eb="1">
      <t>キ</t>
    </rPh>
    <rPh sb="1" eb="2">
      <t>ミナミ</t>
    </rPh>
    <rPh sb="2" eb="4">
      <t>シングウ</t>
    </rPh>
    <phoneticPr fontId="5"/>
  </si>
  <si>
    <t>新宮西</t>
    <rPh sb="0" eb="2">
      <t>シングウ</t>
    </rPh>
    <rPh sb="2" eb="3">
      <t>セイ</t>
    </rPh>
    <phoneticPr fontId="5"/>
  </si>
  <si>
    <t>員弁治田</t>
    <rPh sb="0" eb="2">
      <t>イナベ</t>
    </rPh>
    <phoneticPr fontId="5"/>
  </si>
  <si>
    <t>伊勢神宮前</t>
    <rPh sb="0" eb="2">
      <t>イセ</t>
    </rPh>
    <rPh sb="2" eb="5">
      <t>ジングウマエ</t>
    </rPh>
    <phoneticPr fontId="2"/>
  </si>
  <si>
    <t>亀山北部</t>
    <rPh sb="2" eb="4">
      <t>ホクブ</t>
    </rPh>
    <phoneticPr fontId="5"/>
  </si>
  <si>
    <t>亀山南部</t>
    <rPh sb="2" eb="4">
      <t>ナンブ</t>
    </rPh>
    <phoneticPr fontId="5"/>
  </si>
  <si>
    <t>亀山中央</t>
    <rPh sb="2" eb="4">
      <t>チュウオウ</t>
    </rPh>
    <phoneticPr fontId="5"/>
  </si>
  <si>
    <t>菰野朝上</t>
    <rPh sb="2" eb="3">
      <t>アサ</t>
    </rPh>
    <rPh sb="3" eb="4">
      <t>ウエ</t>
    </rPh>
    <phoneticPr fontId="5"/>
  </si>
  <si>
    <r>
      <t xml:space="preserve">　亀山市 亀山南部 </t>
    </r>
    <r>
      <rPr>
        <sz val="9"/>
        <rFont val="Arial Narrow"/>
        <family val="2"/>
      </rPr>
      <t>50</t>
    </r>
    <r>
      <rPr>
        <sz val="8"/>
        <rFont val="HG丸ｺﾞｼｯｸM-PRO"/>
        <family val="3"/>
        <charset val="128"/>
      </rPr>
      <t>枚</t>
    </r>
    <rPh sb="1" eb="3">
      <t>カメヤマ</t>
    </rPh>
    <rPh sb="3" eb="4">
      <t>シ</t>
    </rPh>
    <rPh sb="5" eb="7">
      <t>カメヤマ</t>
    </rPh>
    <rPh sb="7" eb="9">
      <t>ナンブ</t>
    </rPh>
    <rPh sb="12" eb="13">
      <t>マイ</t>
    </rPh>
    <phoneticPr fontId="6"/>
  </si>
  <si>
    <t>鵜方</t>
    <rPh sb="0" eb="2">
      <t>ウガタ</t>
    </rPh>
    <phoneticPr fontId="2"/>
  </si>
  <si>
    <t>CSI</t>
    <phoneticPr fontId="5"/>
  </si>
  <si>
    <t>プラス</t>
  </si>
  <si>
    <r>
      <t xml:space="preserve">度会郡大紀町滝原 </t>
    </r>
    <r>
      <rPr>
        <sz val="9"/>
        <rFont val="Arial Narrow"/>
        <family val="2"/>
      </rPr>
      <t>100</t>
    </r>
    <r>
      <rPr>
        <sz val="8"/>
        <rFont val="HG丸ｺﾞｼｯｸM-PRO"/>
        <family val="3"/>
        <charset val="128"/>
      </rPr>
      <t>枚を</t>
    </r>
    <rPh sb="0" eb="3">
      <t>ワタライグン</t>
    </rPh>
    <rPh sb="3" eb="5">
      <t>タイキ</t>
    </rPh>
    <rPh sb="5" eb="6">
      <t>チョウ</t>
    </rPh>
    <rPh sb="6" eb="8">
      <t>タキハラ</t>
    </rPh>
    <rPh sb="12" eb="13">
      <t>マイ</t>
    </rPh>
    <phoneticPr fontId="5"/>
  </si>
  <si>
    <t>合計</t>
    <rPh sb="0" eb="2">
      <t>ゴウケイ</t>
    </rPh>
    <phoneticPr fontId="2"/>
  </si>
  <si>
    <t>〔伊勢新聞除く〕</t>
    <rPh sb="1" eb="3">
      <t>イセ</t>
    </rPh>
    <rPh sb="3" eb="5">
      <t>シンブン</t>
    </rPh>
    <rPh sb="5" eb="6">
      <t>ノゾ</t>
    </rPh>
    <phoneticPr fontId="2"/>
  </si>
  <si>
    <t>N</t>
    <phoneticPr fontId="5"/>
  </si>
  <si>
    <t>NS</t>
    <phoneticPr fontId="5"/>
  </si>
  <si>
    <t>NI</t>
    <phoneticPr fontId="5"/>
  </si>
  <si>
    <t>NSI</t>
    <phoneticPr fontId="5"/>
  </si>
  <si>
    <t>NAMSI</t>
    <phoneticPr fontId="5"/>
  </si>
  <si>
    <t>NM</t>
    <phoneticPr fontId="5"/>
  </si>
  <si>
    <t>NMSI</t>
    <phoneticPr fontId="5"/>
  </si>
  <si>
    <t>NMSI</t>
    <phoneticPr fontId="6"/>
  </si>
  <si>
    <t>NMS</t>
    <phoneticPr fontId="5"/>
  </si>
  <si>
    <t>NAMI</t>
    <phoneticPr fontId="5"/>
  </si>
  <si>
    <r>
      <t>NAM</t>
    </r>
    <r>
      <rPr>
        <sz val="7"/>
        <rFont val="ＭＳ Ｐゴシック"/>
        <family val="3"/>
        <charset val="128"/>
      </rPr>
      <t>ＳＩ</t>
    </r>
    <phoneticPr fontId="5"/>
  </si>
  <si>
    <t>NS</t>
    <phoneticPr fontId="2"/>
  </si>
  <si>
    <t xml:space="preserve"> 四日市市全域の場合</t>
    <rPh sb="1" eb="4">
      <t>ヨッカイチ</t>
    </rPh>
    <rPh sb="4" eb="5">
      <t>イチノミヤシ</t>
    </rPh>
    <rPh sb="5" eb="7">
      <t>ゼンイキ</t>
    </rPh>
    <rPh sb="8" eb="10">
      <t>バアイ</t>
    </rPh>
    <phoneticPr fontId="6"/>
  </si>
  <si>
    <t>AMSI</t>
    <phoneticPr fontId="5"/>
  </si>
  <si>
    <t>四日市桜</t>
    <rPh sb="0" eb="3">
      <t>ヨッカイチ</t>
    </rPh>
    <phoneticPr fontId="5"/>
  </si>
  <si>
    <t>名張</t>
    <phoneticPr fontId="5"/>
  </si>
  <si>
    <t>三重関</t>
    <rPh sb="0" eb="2">
      <t>ミエ</t>
    </rPh>
    <phoneticPr fontId="5"/>
  </si>
  <si>
    <t>AMS</t>
    <phoneticPr fontId="5"/>
  </si>
  <si>
    <t>松阪相可</t>
    <rPh sb="0" eb="2">
      <t>マツサカ</t>
    </rPh>
    <phoneticPr fontId="5"/>
  </si>
  <si>
    <t>紀伊南郡</t>
    <rPh sb="0" eb="2">
      <t>キイ</t>
    </rPh>
    <phoneticPr fontId="5"/>
  </si>
  <si>
    <t>うれしの</t>
    <phoneticPr fontId="5"/>
  </si>
  <si>
    <t>松阪南</t>
    <phoneticPr fontId="5"/>
  </si>
  <si>
    <r>
      <t>多気郡多気町</t>
    </r>
    <r>
      <rPr>
        <sz val="9"/>
        <rFont val="Arial Narrow"/>
        <family val="2"/>
      </rPr>
      <t>1,000</t>
    </r>
    <r>
      <rPr>
        <sz val="8"/>
        <rFont val="HG丸ｺﾞｼｯｸM-PRO"/>
        <family val="3"/>
        <charset val="128"/>
      </rPr>
      <t>枚含む</t>
    </r>
    <rPh sb="0" eb="3">
      <t>タキグン</t>
    </rPh>
    <rPh sb="3" eb="6">
      <t>タキチョウ</t>
    </rPh>
    <rPh sb="11" eb="12">
      <t>マイ</t>
    </rPh>
    <rPh sb="12" eb="13">
      <t>フク</t>
    </rPh>
    <phoneticPr fontId="18"/>
  </si>
  <si>
    <r>
      <t xml:space="preserve">松阪市片野橋 </t>
    </r>
    <r>
      <rPr>
        <sz val="9"/>
        <rFont val="Arial Narrow"/>
        <family val="2"/>
      </rPr>
      <t>1,000</t>
    </r>
    <r>
      <rPr>
        <sz val="8"/>
        <rFont val="HG丸ｺﾞｼｯｸM-PRO"/>
        <family val="3"/>
        <charset val="128"/>
      </rPr>
      <t>枚をプラス</t>
    </r>
    <rPh sb="0" eb="3">
      <t>マツサカシ</t>
    </rPh>
    <rPh sb="3" eb="4">
      <t>カタ</t>
    </rPh>
    <rPh sb="4" eb="5">
      <t>ノ</t>
    </rPh>
    <rPh sb="5" eb="6">
      <t>キョウ</t>
    </rPh>
    <rPh sb="12" eb="13">
      <t>マイ</t>
    </rPh>
    <phoneticPr fontId="5"/>
  </si>
  <si>
    <t>鈴鹿北部</t>
    <rPh sb="2" eb="4">
      <t>ホクブ</t>
    </rPh>
    <phoneticPr fontId="5"/>
  </si>
  <si>
    <r>
      <t>CM</t>
    </r>
    <r>
      <rPr>
        <sz val="7"/>
        <rFont val="ＭＳ Ｐゴシック"/>
        <family val="3"/>
        <charset val="128"/>
      </rPr>
      <t>ＳＩ</t>
    </r>
    <phoneticPr fontId="5"/>
  </si>
  <si>
    <r>
      <t>CA</t>
    </r>
    <r>
      <rPr>
        <sz val="7"/>
        <rFont val="ＭＳ Ｐゴシック"/>
        <family val="3"/>
        <charset val="128"/>
      </rPr>
      <t>ＳＩ</t>
    </r>
    <phoneticPr fontId="5"/>
  </si>
  <si>
    <t>津橋北</t>
    <rPh sb="2" eb="3">
      <t>キタ</t>
    </rPh>
    <phoneticPr fontId="5"/>
  </si>
  <si>
    <t>わたらい</t>
    <phoneticPr fontId="5"/>
  </si>
  <si>
    <r>
      <t>C</t>
    </r>
    <r>
      <rPr>
        <sz val="7"/>
        <rFont val="ＭＳ Ｐゴシック"/>
        <family val="3"/>
        <charset val="128"/>
      </rPr>
      <t>ＡＹ</t>
    </r>
    <r>
      <rPr>
        <sz val="7"/>
        <rFont val="Arial Narrow"/>
        <family val="2"/>
      </rPr>
      <t>SI</t>
    </r>
    <phoneticPr fontId="6"/>
  </si>
  <si>
    <r>
      <t>C</t>
    </r>
    <r>
      <rPr>
        <sz val="7"/>
        <rFont val="ＭＳ Ｐゴシック"/>
        <family val="3"/>
        <charset val="128"/>
      </rPr>
      <t>ＡＭ</t>
    </r>
    <r>
      <rPr>
        <sz val="7"/>
        <rFont val="Arial Narrow"/>
        <family val="2"/>
      </rPr>
      <t>SI</t>
    </r>
    <phoneticPr fontId="6"/>
  </si>
  <si>
    <t>CMYSI</t>
    <phoneticPr fontId="5"/>
  </si>
  <si>
    <t>CS</t>
    <phoneticPr fontId="5"/>
  </si>
  <si>
    <t>AI</t>
    <phoneticPr fontId="5"/>
  </si>
  <si>
    <t>I</t>
    <phoneticPr fontId="2"/>
  </si>
  <si>
    <t>四日市西部</t>
    <rPh sb="3" eb="5">
      <t>セイブ</t>
    </rPh>
    <phoneticPr fontId="5"/>
  </si>
  <si>
    <t>NSI</t>
  </si>
  <si>
    <t>NM</t>
    <phoneticPr fontId="6"/>
  </si>
  <si>
    <t>鈴鹿南部</t>
    <rPh sb="2" eb="3">
      <t>ミナミ</t>
    </rPh>
    <phoneticPr fontId="5"/>
  </si>
  <si>
    <t>鈴鹿南部(磯山)</t>
    <rPh sb="0" eb="2">
      <t>スズカ</t>
    </rPh>
    <rPh sb="2" eb="4">
      <t>ナンブ</t>
    </rPh>
    <rPh sb="5" eb="7">
      <t>イソヤマ</t>
    </rPh>
    <phoneticPr fontId="5"/>
  </si>
  <si>
    <t>飯高</t>
    <rPh sb="0" eb="2">
      <t>イイタカ</t>
    </rPh>
    <phoneticPr fontId="5"/>
  </si>
  <si>
    <t>　わたらい、田丸をプラス</t>
    <rPh sb="6" eb="8">
      <t>タマル</t>
    </rPh>
    <phoneticPr fontId="5"/>
  </si>
  <si>
    <r>
      <t>NAM</t>
    </r>
    <r>
      <rPr>
        <sz val="7"/>
        <rFont val="ＭＳ Ｐゴシック"/>
        <family val="3"/>
        <charset val="128"/>
      </rPr>
      <t>ＳＩ</t>
    </r>
    <phoneticPr fontId="5"/>
  </si>
  <si>
    <t>CANI</t>
    <phoneticPr fontId="5"/>
  </si>
  <si>
    <t>伊勢二見</t>
    <rPh sb="0" eb="2">
      <t>イセ</t>
    </rPh>
    <phoneticPr fontId="2"/>
  </si>
  <si>
    <t>AI</t>
  </si>
  <si>
    <t>伊勢二見</t>
    <rPh sb="0" eb="2">
      <t>イセ</t>
    </rPh>
    <rPh sb="2" eb="4">
      <t>フタミ</t>
    </rPh>
    <phoneticPr fontId="2"/>
  </si>
  <si>
    <t>MI</t>
    <phoneticPr fontId="5"/>
  </si>
  <si>
    <t>伊勢市中央</t>
    <rPh sb="0" eb="3">
      <t>イセシ</t>
    </rPh>
    <rPh sb="3" eb="5">
      <t>チュウオウ</t>
    </rPh>
    <phoneticPr fontId="2"/>
  </si>
  <si>
    <t>多気郡明和町</t>
    <rPh sb="0" eb="2">
      <t>タキ</t>
    </rPh>
    <rPh sb="2" eb="3">
      <t>グン</t>
    </rPh>
    <rPh sb="3" eb="6">
      <t>メイワチョウ</t>
    </rPh>
    <phoneticPr fontId="5"/>
  </si>
  <si>
    <t>MSI</t>
    <phoneticPr fontId="5"/>
  </si>
  <si>
    <t>ASI</t>
    <phoneticPr fontId="5"/>
  </si>
  <si>
    <t>AS</t>
    <phoneticPr fontId="5"/>
  </si>
  <si>
    <t>津・芸濃</t>
    <rPh sb="2" eb="4">
      <t>ゲイノウ</t>
    </rPh>
    <phoneticPr fontId="5"/>
  </si>
  <si>
    <t>菰野町</t>
    <rPh sb="0" eb="2">
      <t>コモノ</t>
    </rPh>
    <rPh sb="2" eb="3">
      <t>マチ</t>
    </rPh>
    <phoneticPr fontId="5"/>
  </si>
  <si>
    <t>新聞折込広告取扱基準</t>
    <phoneticPr fontId="6"/>
  </si>
  <si>
    <t>(1) 配布明細の連絡について</t>
    <phoneticPr fontId="6"/>
  </si>
  <si>
    <r>
      <t xml:space="preserve">    折込先配布明細のご指示は、書面で必ずチラシの</t>
    </r>
    <r>
      <rPr>
        <b/>
        <u/>
        <sz val="12"/>
        <rFont val="ＭＳ ゴシック"/>
        <family val="3"/>
        <charset val="128"/>
      </rPr>
      <t>搬入締切期日の更に一日前</t>
    </r>
    <r>
      <rPr>
        <b/>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6"/>
  </si>
  <si>
    <t xml:space="preserve">    ご連絡下さい。</t>
    <phoneticPr fontId="6"/>
  </si>
  <si>
    <t>(2)折込広告の搬入時間について</t>
  </si>
  <si>
    <t>　※ 年末年始、ゴールデンウィーク、お盆期間等については変則となります。</t>
    <phoneticPr fontId="6"/>
  </si>
  <si>
    <r>
      <t>　※ 搬入時間を外れた持込みおよび、配布明細の事前連絡のない場合、</t>
    </r>
    <r>
      <rPr>
        <b/>
        <u/>
        <sz val="11"/>
        <rFont val="ＭＳ ゴシック"/>
        <family val="3"/>
        <charset val="128"/>
      </rPr>
      <t>折込指定日の責は負いかねます。</t>
    </r>
    <phoneticPr fontId="6"/>
  </si>
  <si>
    <t>　※ 折込広告の各新聞店への発送後の中止、変更等は出来かねます。</t>
    <phoneticPr fontId="6"/>
  </si>
  <si>
    <t>　※ 3ヶ月以上の長期保管は出来ません。</t>
    <rPh sb="5" eb="6">
      <t>ツキ</t>
    </rPh>
    <rPh sb="6" eb="8">
      <t>イジョウ</t>
    </rPh>
    <rPh sb="9" eb="11">
      <t>チョウキ</t>
    </rPh>
    <rPh sb="11" eb="13">
      <t>ホカン</t>
    </rPh>
    <rPh sb="14" eb="16">
      <t>デキ</t>
    </rPh>
    <phoneticPr fontId="6"/>
  </si>
  <si>
    <t>　※ 明細連絡をいただく際、正確なサイズをご指示願います。</t>
    <rPh sb="3" eb="5">
      <t>メイサイ</t>
    </rPh>
    <rPh sb="5" eb="7">
      <t>レンラク</t>
    </rPh>
    <rPh sb="12" eb="13">
      <t>サイ</t>
    </rPh>
    <rPh sb="14" eb="16">
      <t>セイカク</t>
    </rPh>
    <rPh sb="22" eb="24">
      <t>シジ</t>
    </rPh>
    <rPh sb="24" eb="25">
      <t>ネガ</t>
    </rPh>
    <phoneticPr fontId="6"/>
  </si>
  <si>
    <t xml:space="preserve">     尚、変形サイズの場合は事前にご相談ください。</t>
    <rPh sb="5" eb="6">
      <t>ナオ</t>
    </rPh>
    <rPh sb="7" eb="9">
      <t>ヘンケイ</t>
    </rPh>
    <rPh sb="13" eb="15">
      <t>バアイ</t>
    </rPh>
    <rPh sb="16" eb="18">
      <t>ジゼン</t>
    </rPh>
    <rPh sb="20" eb="22">
      <t>ソウダン</t>
    </rPh>
    <phoneticPr fontId="6"/>
  </si>
  <si>
    <t>新聞折込広告取扱基準</t>
    <phoneticPr fontId="6"/>
  </si>
  <si>
    <t>1.  当社は日本新聞協会の「折込広告の取扱基準」および、新聞社の「広告</t>
    <phoneticPr fontId="6"/>
  </si>
  <si>
    <t>2.  折込広告は、発送配布の都合上、50枚を単位として扱います。</t>
    <phoneticPr fontId="6"/>
  </si>
  <si>
    <t>　　掲載基準」を参考として、折込広告取扱基準を設けております。つぎの</t>
    <phoneticPr fontId="6"/>
  </si>
  <si>
    <t>　　ような折込チラシはお引き受けできかねます。</t>
    <phoneticPr fontId="6"/>
  </si>
  <si>
    <t>3.  配布指定部数と実際の部数が異なるときは・当社において一部配布数の変更、</t>
    <phoneticPr fontId="6"/>
  </si>
  <si>
    <t xml:space="preserve">    隣接地区への配布など、調整を行わせていただく場合があります。</t>
    <phoneticPr fontId="6"/>
  </si>
  <si>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6"/>
  </si>
  <si>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6"/>
  </si>
  <si>
    <t>（2） 「日本一」「業界一」「絶対に」等、虚偽誇大な表現を用いたもの（品質、性能、</t>
    <phoneticPr fontId="6"/>
  </si>
  <si>
    <t xml:space="preserve">      価格、使用方法、その他をいう）。景表法（不当景品付販売・不当表示の禁止）、</t>
    <phoneticPr fontId="6"/>
  </si>
  <si>
    <t xml:space="preserve">      商標法、不正競争防止法（コピー商品等の販売宣伝の禁止）など法律や条例に違反</t>
    <phoneticPr fontId="6"/>
  </si>
  <si>
    <t>　　　するもの。（虚偽誇大な表現により読者に不利益を与えるもの等）</t>
    <phoneticPr fontId="6"/>
  </si>
  <si>
    <t>　　※下記の地区または販売店は地域事情などにより折込の条件が異なります。</t>
    <phoneticPr fontId="6"/>
  </si>
  <si>
    <t>（3） 広告主の一方的主張、もしくは主観的意図、表現がみられ、結果的に他者を誹謗、</t>
    <rPh sb="38" eb="40">
      <t>ヒボウ</t>
    </rPh>
    <phoneticPr fontId="6"/>
  </si>
  <si>
    <t>　　ご注意ください。</t>
    <phoneticPr fontId="6"/>
  </si>
  <si>
    <t xml:space="preserve">      名誉、信用を傷つけるおそれがある表現のもの。（中傷誹謗広告等）</t>
    <rPh sb="31" eb="33">
      <t>ヒボウ</t>
    </rPh>
    <phoneticPr fontId="6"/>
  </si>
  <si>
    <t>（4） 抽せん券、福引券・懸賞応募券・金券などを刷り込んだもの。（公正競争規約「新</t>
    <phoneticPr fontId="6"/>
  </si>
  <si>
    <t>①月曜日折込不可（☆）</t>
    <phoneticPr fontId="6"/>
  </si>
  <si>
    <t xml:space="preserve">      聞業における景品類の提供に関する事項の制限」）および射幸心を煽ることになり</t>
    <phoneticPr fontId="6"/>
  </si>
  <si>
    <t>地区</t>
    <phoneticPr fontId="6"/>
  </si>
  <si>
    <t>行政区</t>
  </si>
  <si>
    <t>販売店</t>
  </si>
  <si>
    <t xml:space="preserve">      かねない内容で、結果として読者に不利益をもたらすと思えるもの。</t>
    <phoneticPr fontId="6"/>
  </si>
  <si>
    <t>岐阜県</t>
  </si>
  <si>
    <t>郡上市</t>
  </si>
  <si>
    <t>正ケ洞</t>
  </si>
  <si>
    <t>（5） 煽情的な言葉や、写真、イラスト等を使用したもので、青少年に有害とみられるも</t>
    <phoneticPr fontId="6"/>
  </si>
  <si>
    <t>高山市</t>
  </si>
  <si>
    <t>国府　　</t>
    <phoneticPr fontId="6"/>
  </si>
  <si>
    <t xml:space="preserve">      の。（風俗営業関係や、各府県の青少年保護育成条例にふれるおそれのあるもの等）</t>
    <phoneticPr fontId="6"/>
  </si>
  <si>
    <t>（6） 不動産広告で、販売物件の地目、建築の可否、建ぺい率、所在地、交通、詳細な案</t>
    <phoneticPr fontId="6"/>
  </si>
  <si>
    <t xml:space="preserve">      内図、設備、価格、管理費、維持費、販売条件、民法上責任を負う売主名、宅地建</t>
    <rPh sb="15" eb="18">
      <t>カンリヒ</t>
    </rPh>
    <rPh sb="19" eb="22">
      <t>イジヒ</t>
    </rPh>
    <phoneticPr fontId="6"/>
  </si>
  <si>
    <t xml:space="preserve">      物取引業の登録番号などが明確に記載されてないもの。</t>
    <phoneticPr fontId="6"/>
  </si>
  <si>
    <t>（7） 政治問題について、極端な主義主張を述べたもの。立候補が予測されている人物の</t>
    <phoneticPr fontId="6"/>
  </si>
  <si>
    <t xml:space="preserve">      名称を記載するなど、選挙の事前運動と推量されるもの。（係争中の問題について</t>
    <phoneticPr fontId="6"/>
  </si>
  <si>
    <t xml:space="preserve">      一方的な主張を述べたもの等）</t>
    <phoneticPr fontId="6"/>
  </si>
  <si>
    <t>5.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6"/>
  </si>
  <si>
    <t>（8） 発行本社の新聞と混同、誤認されると思われるもの。（新聞形態のもの）および折</t>
    <phoneticPr fontId="6"/>
  </si>
  <si>
    <t xml:space="preserve">    頂きます。</t>
    <rPh sb="4" eb="5">
      <t>イタダ</t>
    </rPh>
    <phoneticPr fontId="6"/>
  </si>
  <si>
    <t xml:space="preserve">      込広告に、他紙の社名、題字、記事、催事などが掲載、引用されているもの。</t>
    <phoneticPr fontId="6"/>
  </si>
  <si>
    <t>（9） 前記景表法などのほか、薬事法、医療法など、法律や条例に触れると思われるもの。</t>
    <phoneticPr fontId="6"/>
  </si>
  <si>
    <t>6.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6"/>
  </si>
  <si>
    <t>（10）貸金業広告で、貸金業規制法で定められている必要事項が表示されていないもの。</t>
    <phoneticPr fontId="6"/>
  </si>
  <si>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6"/>
  </si>
  <si>
    <t xml:space="preserve">      （商号、名称、氏名、登録番号、住所、利率等）</t>
    <phoneticPr fontId="6"/>
  </si>
  <si>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6"/>
  </si>
  <si>
    <t>（11）新聞社がそれぞれ定めた広告記載基準に照らして、新聞折込が不適当と</t>
    <phoneticPr fontId="6"/>
  </si>
  <si>
    <t xml:space="preserve">      認められるもの。</t>
    <phoneticPr fontId="6"/>
  </si>
  <si>
    <t>7.  全国の取次を行っています。</t>
    <rPh sb="4" eb="6">
      <t>ゼンコク</t>
    </rPh>
    <rPh sb="7" eb="9">
      <t>トリツギ</t>
    </rPh>
    <rPh sb="10" eb="11">
      <t>オコナ</t>
    </rPh>
    <phoneticPr fontId="6"/>
  </si>
  <si>
    <t>（12）宗教などに関するもの。</t>
    <rPh sb="4" eb="6">
      <t>シュウキョウ</t>
    </rPh>
    <rPh sb="9" eb="10">
      <t>カン</t>
    </rPh>
    <phoneticPr fontId="6"/>
  </si>
  <si>
    <t>（13）新聞販売店の営業活動に支障をきたし、不利益になると判断されるもの。</t>
    <phoneticPr fontId="6"/>
  </si>
  <si>
    <t>■ 上記に限らず、判断がむずかしいものは、新聞発行本社、関係諸機関の指導</t>
    <phoneticPr fontId="6"/>
  </si>
  <si>
    <t xml:space="preserve">   協議によって決めさせていただきます。なお、ご不明な点がございましたら</t>
    <phoneticPr fontId="6"/>
  </si>
  <si>
    <t xml:space="preserve">   当社へご相談ください。</t>
    <phoneticPr fontId="6"/>
  </si>
  <si>
    <t>　記号の見方</t>
    <phoneticPr fontId="6"/>
  </si>
  <si>
    <t xml:space="preserve">      全紙…全紙合売                 </t>
    <phoneticPr fontId="6"/>
  </si>
  <si>
    <t xml:space="preserve">      C…中日との合売　　　　　　                         </t>
    <phoneticPr fontId="6"/>
  </si>
  <si>
    <t xml:space="preserve">      A…朝日との合売                </t>
    <phoneticPr fontId="6"/>
  </si>
  <si>
    <t xml:space="preserve">      M…毎日との合売                    </t>
    <phoneticPr fontId="6"/>
  </si>
  <si>
    <t xml:space="preserve">      G…岐阜との合売</t>
    <phoneticPr fontId="6"/>
  </si>
  <si>
    <t xml:space="preserve">      Y…読売との合売</t>
    <phoneticPr fontId="6"/>
  </si>
  <si>
    <t xml:space="preserve">      ※…他市・郡に属する販売店</t>
    <phoneticPr fontId="6"/>
  </si>
  <si>
    <t>伊勢中川</t>
    <rPh sb="0" eb="2">
      <t>イセ</t>
    </rPh>
    <rPh sb="2" eb="4">
      <t>ナカガワ</t>
    </rPh>
    <phoneticPr fontId="5"/>
  </si>
  <si>
    <t>深谷</t>
    <phoneticPr fontId="5"/>
  </si>
  <si>
    <t>深谷</t>
    <rPh sb="0" eb="1">
      <t>フカ</t>
    </rPh>
    <rPh sb="1" eb="2">
      <t>タニ</t>
    </rPh>
    <phoneticPr fontId="5"/>
  </si>
  <si>
    <t>久居</t>
    <phoneticPr fontId="5"/>
  </si>
  <si>
    <t>AS</t>
    <phoneticPr fontId="5"/>
  </si>
  <si>
    <t>NS</t>
  </si>
  <si>
    <t>N</t>
  </si>
  <si>
    <t>NI</t>
  </si>
  <si>
    <t>わたらい</t>
  </si>
  <si>
    <t>NAMSI</t>
  </si>
  <si>
    <t>MI</t>
  </si>
  <si>
    <t>CMSI</t>
  </si>
  <si>
    <t>S</t>
  </si>
  <si>
    <t>CASI</t>
  </si>
  <si>
    <t>4.  月曜日は、一部地域において、折り込みできないところがあります。</t>
    <phoneticPr fontId="6"/>
  </si>
  <si>
    <t xml:space="preserve">    遅れるときは、折り込みできません。</t>
    <phoneticPr fontId="6"/>
  </si>
  <si>
    <t>鈴鹿栄</t>
  </si>
  <si>
    <t>*2</t>
  </si>
  <si>
    <t>桑名長島</t>
    <rPh sb="0" eb="2">
      <t>クワナ</t>
    </rPh>
    <rPh sb="2" eb="4">
      <t>ナガシマ</t>
    </rPh>
    <phoneticPr fontId="5"/>
  </si>
  <si>
    <t>深谷</t>
  </si>
  <si>
    <t>伊勢市東部(二見)</t>
    <rPh sb="0" eb="3">
      <t>イセシ</t>
    </rPh>
    <rPh sb="3" eb="5">
      <t>トウブ</t>
    </rPh>
    <phoneticPr fontId="2"/>
  </si>
  <si>
    <t>NAMYSI</t>
  </si>
  <si>
    <t>NAMYSI</t>
    <phoneticPr fontId="5"/>
  </si>
  <si>
    <t>CNMYSI</t>
    <phoneticPr fontId="5"/>
  </si>
  <si>
    <r>
      <t>C</t>
    </r>
    <r>
      <rPr>
        <sz val="5"/>
        <rFont val="ＭＳ Ｐゴシック"/>
        <family val="3"/>
        <charset val="128"/>
      </rPr>
      <t>Ａ</t>
    </r>
    <r>
      <rPr>
        <sz val="5"/>
        <rFont val="Arial Narrow"/>
        <family val="2"/>
      </rPr>
      <t>Y</t>
    </r>
    <r>
      <rPr>
        <sz val="5"/>
        <rFont val="ＭＳ Ｐゴシック"/>
        <family val="3"/>
        <charset val="128"/>
      </rPr>
      <t>ＳＩ</t>
    </r>
    <phoneticPr fontId="5"/>
  </si>
  <si>
    <r>
      <rPr>
        <sz val="5"/>
        <rFont val="Arial Narrow"/>
        <family val="2"/>
      </rPr>
      <t>C</t>
    </r>
    <r>
      <rPr>
        <sz val="5"/>
        <rFont val="ＭＳ Ｐゴシック"/>
        <family val="3"/>
        <charset val="128"/>
      </rPr>
      <t>Ａ</t>
    </r>
    <r>
      <rPr>
        <sz val="5"/>
        <rFont val="Arial Narrow"/>
        <family val="2"/>
      </rPr>
      <t>M</t>
    </r>
    <r>
      <rPr>
        <sz val="5"/>
        <rFont val="ＭＳ Ｐゴシック"/>
        <family val="3"/>
        <charset val="128"/>
      </rPr>
      <t>ＳＩ</t>
    </r>
    <phoneticPr fontId="5"/>
  </si>
  <si>
    <t>SI</t>
  </si>
  <si>
    <t>津安濃</t>
  </si>
  <si>
    <t>NMS</t>
  </si>
  <si>
    <t>NMSI</t>
  </si>
  <si>
    <t>M</t>
    <phoneticPr fontId="5"/>
  </si>
  <si>
    <t>ANI</t>
    <phoneticPr fontId="5"/>
  </si>
  <si>
    <t>MNI</t>
    <phoneticPr fontId="5"/>
  </si>
  <si>
    <t>津一志</t>
    <rPh sb="0" eb="1">
      <t>ツ</t>
    </rPh>
    <phoneticPr fontId="5"/>
  </si>
  <si>
    <t>一志</t>
    <phoneticPr fontId="5"/>
  </si>
  <si>
    <t>NS</t>
    <phoneticPr fontId="5"/>
  </si>
  <si>
    <t>A</t>
    <phoneticPr fontId="5"/>
  </si>
  <si>
    <t>AI</t>
    <phoneticPr fontId="5"/>
  </si>
  <si>
    <t>楠</t>
    <phoneticPr fontId="5"/>
  </si>
  <si>
    <t>津北部</t>
    <rPh sb="0" eb="1">
      <t>ツ</t>
    </rPh>
    <rPh sb="1" eb="3">
      <t>ホクブ</t>
    </rPh>
    <phoneticPr fontId="5"/>
  </si>
  <si>
    <t>名張西</t>
    <rPh sb="0" eb="2">
      <t>ナバリ</t>
    </rPh>
    <rPh sb="2" eb="3">
      <t>ニシ</t>
    </rPh>
    <phoneticPr fontId="5"/>
  </si>
  <si>
    <t>鳥羽南部</t>
    <rPh sb="2" eb="4">
      <t>ナンブ</t>
    </rPh>
    <phoneticPr fontId="5"/>
  </si>
  <si>
    <t>四日市北部</t>
    <rPh sb="3" eb="5">
      <t>ホクブ</t>
    </rPh>
    <phoneticPr fontId="5"/>
  </si>
  <si>
    <t>四日市南部</t>
    <rPh sb="0" eb="3">
      <t>ヨッカイチ</t>
    </rPh>
    <rPh sb="3" eb="5">
      <t>ナンブ</t>
    </rPh>
    <phoneticPr fontId="5"/>
  </si>
  <si>
    <t>四日市笹川</t>
    <rPh sb="0" eb="3">
      <t>ヨッカイチ</t>
    </rPh>
    <rPh sb="3" eb="5">
      <t>ササガワ</t>
    </rPh>
    <phoneticPr fontId="5"/>
  </si>
  <si>
    <t>四日市采女</t>
    <rPh sb="0" eb="3">
      <t>ヨッカイチ</t>
    </rPh>
    <phoneticPr fontId="5"/>
  </si>
  <si>
    <t>8.  合売店の新聞指定は原則として出来ません。</t>
    <phoneticPr fontId="6"/>
  </si>
  <si>
    <t>大規模災害発生時における新聞折込広告の取り扱いについて</t>
    <rPh sb="0" eb="3">
      <t>ダイキボ</t>
    </rPh>
    <rPh sb="3" eb="5">
      <t>サイガイ</t>
    </rPh>
    <rPh sb="5" eb="8">
      <t>ハッセイジ</t>
    </rPh>
    <rPh sb="12" eb="14">
      <t>シンブン</t>
    </rPh>
    <rPh sb="14" eb="16">
      <t>オリコミ</t>
    </rPh>
    <rPh sb="16" eb="18">
      <t>コウコク</t>
    </rPh>
    <rPh sb="19" eb="20">
      <t>ト</t>
    </rPh>
    <rPh sb="21" eb="22">
      <t>アツカ</t>
    </rPh>
    <phoneticPr fontId="90"/>
  </si>
  <si>
    <t>大規模な災害（大地震、津波、洪水、豪雪、大火災、大規模停電、火山噴火、原子力発電所の事故、新型感染症の大流行、他国からの攻撃など）</t>
    <rPh sb="0" eb="3">
      <t>ダイキボ</t>
    </rPh>
    <rPh sb="4" eb="6">
      <t>サイガイ</t>
    </rPh>
    <rPh sb="7" eb="10">
      <t>オオジシン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41">
      <t>ゲンシリョクハツデンショ</t>
    </rPh>
    <rPh sb="42" eb="44">
      <t>ジコ</t>
    </rPh>
    <rPh sb="45" eb="47">
      <t>シンガタ</t>
    </rPh>
    <rPh sb="47" eb="50">
      <t>カンセンショウ</t>
    </rPh>
    <rPh sb="51" eb="54">
      <t>ダイリュウコウ</t>
    </rPh>
    <rPh sb="55" eb="57">
      <t>タコク</t>
    </rPh>
    <rPh sb="60" eb="62">
      <t>コウゲキ</t>
    </rPh>
    <phoneticPr fontId="6"/>
  </si>
  <si>
    <t>に見舞われた場合、中日新聞折込広告協同組合加盟の折込会社と中日新聞販売店は被災の状況を的確に判断し、折込広告をご愛読者へお届けする</t>
    <rPh sb="1" eb="3">
      <t>ミマ</t>
    </rPh>
    <rPh sb="6" eb="8">
      <t>バアイ</t>
    </rPh>
    <rPh sb="9" eb="11">
      <t>チュウニチ</t>
    </rPh>
    <rPh sb="11" eb="13">
      <t>シンブン</t>
    </rPh>
    <rPh sb="13" eb="17">
      <t>オリコミコウコク</t>
    </rPh>
    <rPh sb="17" eb="21">
      <t>キョウドウクミアイ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rPh sb="61" eb="62">
      <t>トド</t>
    </rPh>
    <phoneticPr fontId="6"/>
  </si>
  <si>
    <t>ために全力を傾注します。</t>
    <rPh sb="3" eb="5">
      <t>ゼンリョク</t>
    </rPh>
    <rPh sb="6" eb="8">
      <t>ケイチュウ</t>
    </rPh>
    <phoneticPr fontId="6"/>
  </si>
  <si>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9">
      <t>シンブンハンバイテン</t>
    </rPh>
    <rPh sb="40" eb="43">
      <t>ジュウギョウイン</t>
    </rPh>
    <rPh sb="44" eb="46">
      <t>ジンダイ</t>
    </rPh>
    <rPh sb="47" eb="49">
      <t>ヒガイ</t>
    </rPh>
    <rPh sb="50" eb="51">
      <t>オヨ</t>
    </rPh>
    <rPh sb="53" eb="55">
      <t>バアイ</t>
    </rPh>
    <rPh sb="63" eb="64">
      <t>サマ</t>
    </rPh>
    <phoneticPr fontId="6"/>
  </si>
  <si>
    <t>ご要望にお応えできない場合もあります。</t>
    <rPh sb="1" eb="3">
      <t>ヨウボウ</t>
    </rPh>
    <rPh sb="5" eb="6">
      <t>コタ</t>
    </rPh>
    <rPh sb="11" eb="13">
      <t>バアイ</t>
    </rPh>
    <phoneticPr fontId="6"/>
  </si>
  <si>
    <t>この様に事前の予測と回避が不可能な事態が発生し、折込会社と新聞販売店の努力にも関わらず指定日に新聞折込が出来なかった場合、折込会社と</t>
    <rPh sb="2" eb="3">
      <t>ヨウ</t>
    </rPh>
    <rPh sb="4" eb="6">
      <t>ジゼン</t>
    </rPh>
    <rPh sb="7" eb="9">
      <t>ヨソク</t>
    </rPh>
    <rPh sb="10" eb="12">
      <t>カイヒ</t>
    </rPh>
    <rPh sb="13" eb="16">
      <t>フカノウ</t>
    </rPh>
    <rPh sb="17" eb="19">
      <t>ジタイ</t>
    </rPh>
    <rPh sb="20" eb="22">
      <t>ハッセイ</t>
    </rPh>
    <rPh sb="24" eb="26">
      <t>オリコミ</t>
    </rPh>
    <rPh sb="26" eb="28">
      <t>ガイシャ</t>
    </rPh>
    <rPh sb="29" eb="34">
      <t>シンブンハンバイテン</t>
    </rPh>
    <rPh sb="35" eb="37">
      <t>ドリョク</t>
    </rPh>
    <rPh sb="39" eb="40">
      <t>カカ</t>
    </rPh>
    <rPh sb="43" eb="45">
      <t>シテイ</t>
    </rPh>
    <rPh sb="45" eb="46">
      <t>ヒ</t>
    </rPh>
    <rPh sb="47" eb="49">
      <t>シンブン</t>
    </rPh>
    <rPh sb="49" eb="51">
      <t>オリコミ</t>
    </rPh>
    <rPh sb="52" eb="54">
      <t>デキ</t>
    </rPh>
    <rPh sb="58" eb="60">
      <t>バアイ</t>
    </rPh>
    <rPh sb="61" eb="63">
      <t>オリコミ</t>
    </rPh>
    <rPh sb="63" eb="65">
      <t>カイシャ</t>
    </rPh>
    <phoneticPr fontId="6"/>
  </si>
  <si>
    <t>新聞販売店は一切の責任を負う事ができません。あらかじめご容赦いただきますようお願い申し上げます。</t>
    <rPh sb="0" eb="5">
      <t>シンブンハンバイテン</t>
    </rPh>
    <rPh sb="6" eb="8">
      <t>イッサイ</t>
    </rPh>
    <rPh sb="9" eb="11">
      <t>セキニン</t>
    </rPh>
    <rPh sb="12" eb="13">
      <t>オ</t>
    </rPh>
    <rPh sb="14" eb="15">
      <t>コト</t>
    </rPh>
    <rPh sb="28" eb="30">
      <t>ヨウシャ</t>
    </rPh>
    <rPh sb="39" eb="40">
      <t>ネガ</t>
    </rPh>
    <rPh sb="41" eb="42">
      <t>モウ</t>
    </rPh>
    <rPh sb="43" eb="44">
      <t>ア</t>
    </rPh>
    <phoneticPr fontId="6"/>
  </si>
  <si>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6"/>
  </si>
  <si>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6"/>
  </si>
  <si>
    <t>愛知県、三重県の大部分の市町村と岐阜県中津川市は大規模地震対策措置法により、</t>
    <phoneticPr fontId="6"/>
  </si>
  <si>
    <t>地震防災対策強化地域に指定されています。指定された地域で大規模な地震の発生が予知されますと、</t>
  </si>
  <si>
    <t>内閣総理大臣から警戒宣言が発令されることになっています。</t>
    <phoneticPr fontId="6"/>
  </si>
  <si>
    <t>また東海地震の前兆現象が高まると、気象庁から注意情報が発表されます。</t>
    <phoneticPr fontId="6"/>
  </si>
  <si>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6"/>
  </si>
  <si>
    <t>一般の道路も時速20㎞に速度制限されるため大渋滞の発生が予想されます。</t>
    <rPh sb="25" eb="27">
      <t>ハッセイ</t>
    </rPh>
    <phoneticPr fontId="6"/>
  </si>
  <si>
    <t>このため東海地震の注意情報や警戒宣言の発令と同時に、お客様からお預かりした新聞折込広告の</t>
    <phoneticPr fontId="6"/>
  </si>
  <si>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6"/>
  </si>
  <si>
    <t>すみやかに帰社する様に指示しますが、交通事情と警察官の指示によって止むを得ず路上に駐車し</t>
    <rPh sb="33" eb="34">
      <t>ヤ</t>
    </rPh>
    <rPh sb="36" eb="37">
      <t>エ</t>
    </rPh>
    <phoneticPr fontId="6"/>
  </si>
  <si>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</si>
  <si>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6"/>
  </si>
  <si>
    <t>新聞折込ができなくなります。幸い注意情報や警戒宣言が解除された場合も、混乱が解消するまで</t>
    <rPh sb="0" eb="2">
      <t>シンブン</t>
    </rPh>
    <rPh sb="35" eb="37">
      <t>コンラン</t>
    </rPh>
    <rPh sb="38" eb="40">
      <t>カイショウ</t>
    </rPh>
    <phoneticPr fontId="6"/>
  </si>
  <si>
    <t>しばらくの間は新聞折込ができない場合もあります。</t>
    <phoneticPr fontId="6"/>
  </si>
  <si>
    <t>何卒ご理解とご了承をいただけますようお願いいたします。</t>
    <rPh sb="0" eb="2">
      <t>ナニトゾ</t>
    </rPh>
    <rPh sb="3" eb="5">
      <t>リカイ</t>
    </rPh>
    <rPh sb="7" eb="9">
      <t>リョウショウ</t>
    </rPh>
    <rPh sb="19" eb="20">
      <t>ネガ</t>
    </rPh>
    <phoneticPr fontId="6"/>
  </si>
  <si>
    <t>東員町全域の場合</t>
    <rPh sb="0" eb="2">
      <t>トウイン</t>
    </rPh>
    <rPh sb="2" eb="3">
      <t>チョウ</t>
    </rPh>
    <rPh sb="3" eb="5">
      <t>ゼンイキ</t>
    </rPh>
    <rPh sb="6" eb="8">
      <t>バアイ</t>
    </rPh>
    <phoneticPr fontId="18"/>
  </si>
  <si>
    <t>をプラス</t>
    <phoneticPr fontId="5"/>
  </si>
  <si>
    <t>AM</t>
    <phoneticPr fontId="5"/>
  </si>
  <si>
    <t>MS</t>
    <phoneticPr fontId="5"/>
  </si>
  <si>
    <t>上野</t>
    <rPh sb="0" eb="2">
      <t>ウエノ</t>
    </rPh>
    <phoneticPr fontId="5"/>
  </si>
  <si>
    <t>桑名東部</t>
    <rPh sb="2" eb="4">
      <t>トウブ</t>
    </rPh>
    <phoneticPr fontId="5"/>
  </si>
  <si>
    <t>松阪</t>
    <phoneticPr fontId="5"/>
  </si>
  <si>
    <t>桑名中央</t>
    <rPh sb="2" eb="4">
      <t>チュウオウ</t>
    </rPh>
    <phoneticPr fontId="5"/>
  </si>
  <si>
    <r>
      <t>　</t>
    </r>
    <r>
      <rPr>
        <sz val="8"/>
        <rFont val="Arial Narrow"/>
        <family val="2"/>
      </rPr>
      <t>*2</t>
    </r>
    <r>
      <rPr>
        <sz val="8"/>
        <rFont val="HG丸ｺﾞｼｯｸM-PRO"/>
        <family val="3"/>
        <charset val="128"/>
      </rPr>
      <t>　</t>
    </r>
    <r>
      <rPr>
        <sz val="8"/>
        <rFont val="Arial Narrow"/>
        <family val="2"/>
      </rPr>
      <t xml:space="preserve"> </t>
    </r>
    <r>
      <rPr>
        <sz val="9"/>
        <rFont val="Arial Narrow"/>
        <family val="2"/>
      </rPr>
      <t>50</t>
    </r>
    <r>
      <rPr>
        <sz val="8"/>
        <rFont val="HG丸ｺﾞｼｯｸM-PRO"/>
        <family val="3"/>
        <charset val="128"/>
      </rPr>
      <t>枚プラス</t>
    </r>
    <phoneticPr fontId="5"/>
  </si>
  <si>
    <t>NAS</t>
  </si>
  <si>
    <t>M</t>
    <phoneticPr fontId="5"/>
  </si>
  <si>
    <t xml:space="preserve">    不慮の事故（急病、交通事故、感染症等）、そのほか販売店側の止むを得ない事情で</t>
    <rPh sb="18" eb="21">
      <t>カンセンショウ</t>
    </rPh>
    <rPh sb="21" eb="22">
      <t>トウ</t>
    </rPh>
    <phoneticPr fontId="6"/>
  </si>
  <si>
    <t xml:space="preserve">    配達に支障を生じたときなど、折込(全域配布含む)が中止もしくは延期になる場合が</t>
    <rPh sb="4" eb="5">
      <t>ハイ</t>
    </rPh>
    <rPh sb="21" eb="23">
      <t>ゼンイキ</t>
    </rPh>
    <rPh sb="23" eb="25">
      <t>ハイフ</t>
    </rPh>
    <rPh sb="25" eb="26">
      <t>フク</t>
    </rPh>
    <rPh sb="29" eb="31">
      <t>チュウシ</t>
    </rPh>
    <rPh sb="35" eb="37">
      <t>エンキ</t>
    </rPh>
    <phoneticPr fontId="6"/>
  </si>
  <si>
    <t>　　ありますのでご了承願います。</t>
    <phoneticPr fontId="6"/>
  </si>
  <si>
    <t>白子南</t>
    <rPh sb="2" eb="3">
      <t>ミナミ</t>
    </rPh>
    <phoneticPr fontId="5"/>
  </si>
  <si>
    <t>白子</t>
    <phoneticPr fontId="5"/>
  </si>
  <si>
    <t>四日市南部乙</t>
    <rPh sb="4" eb="5">
      <t>ブ</t>
    </rPh>
    <rPh sb="5" eb="6">
      <t>オツ</t>
    </rPh>
    <phoneticPr fontId="5"/>
  </si>
  <si>
    <t>四日市</t>
    <rPh sb="0" eb="3">
      <t>ヨッカイチ</t>
    </rPh>
    <phoneticPr fontId="5"/>
  </si>
  <si>
    <t>菰野東</t>
    <rPh sb="2" eb="3">
      <t>ヒガシ</t>
    </rPh>
    <phoneticPr fontId="5"/>
  </si>
  <si>
    <t>NMI</t>
    <phoneticPr fontId="5"/>
  </si>
  <si>
    <t>四日市桜</t>
    <rPh sb="0" eb="3">
      <t>ヨッカイチ</t>
    </rPh>
    <rPh sb="3" eb="4">
      <t>サクラ</t>
    </rPh>
    <phoneticPr fontId="5"/>
  </si>
  <si>
    <t>四日市あがた</t>
    <phoneticPr fontId="5"/>
  </si>
  <si>
    <t>菰野</t>
    <rPh sb="0" eb="2">
      <t>コモノ</t>
    </rPh>
    <phoneticPr fontId="5"/>
  </si>
  <si>
    <t>鵜河原</t>
    <rPh sb="0" eb="1">
      <t>ウ</t>
    </rPh>
    <rPh sb="1" eb="3">
      <t>カワハラ</t>
    </rPh>
    <phoneticPr fontId="5"/>
  </si>
  <si>
    <t>NMAI</t>
    <phoneticPr fontId="5"/>
  </si>
  <si>
    <t>いせ神戸北部</t>
    <phoneticPr fontId="5"/>
  </si>
  <si>
    <t>いせ神戸南部</t>
    <phoneticPr fontId="5"/>
  </si>
  <si>
    <t>いせ神戸北部</t>
    <rPh sb="2" eb="4">
      <t>コウベ</t>
    </rPh>
    <rPh sb="4" eb="6">
      <t>ホクブ</t>
    </rPh>
    <phoneticPr fontId="5"/>
  </si>
  <si>
    <t>いせ神戸南部</t>
    <rPh sb="2" eb="4">
      <t>コウベ</t>
    </rPh>
    <rPh sb="4" eb="6">
      <t>ナンブ</t>
    </rPh>
    <phoneticPr fontId="5"/>
  </si>
  <si>
    <t>鈴鹿桜島</t>
    <rPh sb="0" eb="2">
      <t>スズカ</t>
    </rPh>
    <rPh sb="2" eb="4">
      <t>サクラジマ</t>
    </rPh>
    <phoneticPr fontId="5"/>
  </si>
  <si>
    <t>和具</t>
    <rPh sb="0" eb="1">
      <t>ワ</t>
    </rPh>
    <rPh sb="1" eb="2">
      <t>グ</t>
    </rPh>
    <phoneticPr fontId="2"/>
  </si>
  <si>
    <t>和具</t>
    <rPh sb="0" eb="1">
      <t>ワ</t>
    </rPh>
    <rPh sb="1" eb="2">
      <t>グ</t>
    </rPh>
    <phoneticPr fontId="2"/>
  </si>
  <si>
    <t>CNI</t>
    <phoneticPr fontId="5"/>
  </si>
  <si>
    <r>
      <t>員弁郡東員町</t>
    </r>
    <r>
      <rPr>
        <sz val="8"/>
        <rFont val="Arial Narrow"/>
        <family val="2"/>
      </rPr>
      <t>500</t>
    </r>
    <r>
      <rPr>
        <sz val="8"/>
        <rFont val="HG丸ｺﾞｼｯｸM-PRO"/>
        <family val="3"/>
        <charset val="128"/>
      </rPr>
      <t>枚含む</t>
    </r>
    <rPh sb="0" eb="3">
      <t>イナベグン</t>
    </rPh>
    <rPh sb="3" eb="5">
      <t>トウイン</t>
    </rPh>
    <rPh sb="5" eb="6">
      <t>マチ</t>
    </rPh>
    <rPh sb="9" eb="10">
      <t>マイ</t>
    </rPh>
    <rPh sb="10" eb="11">
      <t>フク</t>
    </rPh>
    <phoneticPr fontId="18"/>
  </si>
  <si>
    <r>
      <t xml:space="preserve">四日市市四日市保々 </t>
    </r>
    <r>
      <rPr>
        <sz val="8"/>
        <rFont val="Arial Narrow"/>
        <family val="2"/>
      </rPr>
      <t>500</t>
    </r>
    <r>
      <rPr>
        <sz val="8"/>
        <rFont val="HG丸ｺﾞｼｯｸM-PRO"/>
        <family val="3"/>
        <charset val="128"/>
      </rPr>
      <t>枚</t>
    </r>
    <rPh sb="0" eb="4">
      <t>ヨッカイチシ</t>
    </rPh>
    <rPh sb="4" eb="7">
      <t>ヨッカイチ</t>
    </rPh>
    <rPh sb="7" eb="9">
      <t>ホボ</t>
    </rPh>
    <rPh sb="13" eb="14">
      <t>マイ</t>
    </rPh>
    <phoneticPr fontId="5"/>
  </si>
  <si>
    <t>伊勢北部</t>
    <phoneticPr fontId="2"/>
  </si>
  <si>
    <t>伊勢</t>
    <phoneticPr fontId="2"/>
  </si>
  <si>
    <t>明和松阪</t>
    <rPh sb="0" eb="2">
      <t>メイワ</t>
    </rPh>
    <rPh sb="2" eb="4">
      <t>マツサカ</t>
    </rPh>
    <phoneticPr fontId="5"/>
  </si>
  <si>
    <t>神社港</t>
    <rPh sb="0" eb="2">
      <t>ジンジャ</t>
    </rPh>
    <rPh sb="2" eb="3">
      <t>ミナト</t>
    </rPh>
    <phoneticPr fontId="2"/>
  </si>
  <si>
    <t>MASI</t>
    <phoneticPr fontId="5"/>
  </si>
  <si>
    <t>津・久居</t>
    <rPh sb="0" eb="1">
      <t>ツ</t>
    </rPh>
    <phoneticPr fontId="5"/>
  </si>
  <si>
    <t>御浜・熊野南部</t>
    <rPh sb="0" eb="2">
      <t>ミハマ</t>
    </rPh>
    <rPh sb="3" eb="5">
      <t>クマノ</t>
    </rPh>
    <rPh sb="5" eb="7">
      <t>ナンブ</t>
    </rPh>
    <phoneticPr fontId="5"/>
  </si>
  <si>
    <t>CAS</t>
    <phoneticPr fontId="5"/>
  </si>
  <si>
    <t xml:space="preserve">    （下記一覧表参照）　また選挙の開票報道等の都合で、新聞が</t>
    <phoneticPr fontId="6"/>
  </si>
  <si>
    <t>②休刊日翌日折込が先送りとなる地区（△）</t>
    <phoneticPr fontId="6"/>
  </si>
  <si>
    <t>地区</t>
  </si>
  <si>
    <t>三河</t>
  </si>
  <si>
    <t>新城市（新城東・新城西除く）　北設楽郡</t>
    <rPh sb="4" eb="6">
      <t>シンシロ</t>
    </rPh>
    <rPh sb="6" eb="7">
      <t>ヒガシ</t>
    </rPh>
    <rPh sb="8" eb="10">
      <t>シンシロ</t>
    </rPh>
    <rPh sb="10" eb="11">
      <t>セイ</t>
    </rPh>
    <rPh sb="11" eb="12">
      <t>ジョ</t>
    </rPh>
    <phoneticPr fontId="6"/>
  </si>
  <si>
    <t>松坂徳和</t>
    <rPh sb="0" eb="2">
      <t>マツサカ</t>
    </rPh>
    <rPh sb="2" eb="4">
      <t>トクワ</t>
    </rPh>
    <phoneticPr fontId="5"/>
  </si>
  <si>
    <t>松阪櫛田</t>
    <rPh sb="0" eb="2">
      <t>マツサカ</t>
    </rPh>
    <rPh sb="2" eb="4">
      <t>クシダ</t>
    </rPh>
    <phoneticPr fontId="5"/>
  </si>
  <si>
    <t>伊勢田丸</t>
    <rPh sb="0" eb="2">
      <t>イセ</t>
    </rPh>
    <phoneticPr fontId="2"/>
  </si>
  <si>
    <t>M</t>
    <phoneticPr fontId="2"/>
  </si>
  <si>
    <t>AMSNI</t>
    <phoneticPr fontId="5"/>
  </si>
  <si>
    <t>長太の浦</t>
    <rPh sb="0" eb="1">
      <t>ナガ</t>
    </rPh>
    <rPh sb="1" eb="2">
      <t>タ</t>
    </rPh>
    <rPh sb="3" eb="4">
      <t>ウラ</t>
    </rPh>
    <phoneticPr fontId="5"/>
  </si>
  <si>
    <t>伊勢若松</t>
    <rPh sb="0" eb="2">
      <t>イセ</t>
    </rPh>
    <rPh sb="2" eb="4">
      <t>ワカマツ</t>
    </rPh>
    <phoneticPr fontId="5"/>
  </si>
  <si>
    <t>鈴鹿磯山</t>
    <rPh sb="0" eb="2">
      <t>スズカ</t>
    </rPh>
    <rPh sb="2" eb="4">
      <t>イソヤマ</t>
    </rPh>
    <phoneticPr fontId="5"/>
  </si>
  <si>
    <r>
      <t xml:space="preserve">鈴鹿市加佐登 </t>
    </r>
    <r>
      <rPr>
        <sz val="9"/>
        <rFont val="Arial Narrow"/>
        <family val="2"/>
      </rPr>
      <t>150</t>
    </r>
    <r>
      <rPr>
        <sz val="8"/>
        <rFont val="HG丸ｺﾞｼｯｸM-PRO"/>
        <family val="3"/>
        <charset val="128"/>
      </rPr>
      <t>枚</t>
    </r>
    <rPh sb="0" eb="3">
      <t>スズカシ</t>
    </rPh>
    <rPh sb="3" eb="4">
      <t>カ</t>
    </rPh>
    <rPh sb="10" eb="11">
      <t>マイ</t>
    </rPh>
    <phoneticPr fontId="6"/>
  </si>
  <si>
    <r>
      <t>四日市市</t>
    </r>
    <r>
      <rPr>
        <sz val="9"/>
        <rFont val="Arial Narrow"/>
        <family val="2"/>
      </rPr>
      <t>150</t>
    </r>
    <r>
      <rPr>
        <sz val="8"/>
        <rFont val="HG丸ｺﾞｼｯｸM-PRO"/>
        <family val="3"/>
        <charset val="128"/>
      </rPr>
      <t>枚含む</t>
    </r>
    <rPh sb="0" eb="3">
      <t>ヨッカイチ</t>
    </rPh>
    <rPh sb="3" eb="4">
      <t>シ</t>
    </rPh>
    <rPh sb="7" eb="8">
      <t>マイ</t>
    </rPh>
    <rPh sb="8" eb="9">
      <t>フク</t>
    </rPh>
    <phoneticPr fontId="18"/>
  </si>
  <si>
    <t>紀宝成川</t>
    <rPh sb="2" eb="3">
      <t>ナ</t>
    </rPh>
    <rPh sb="3" eb="4">
      <t>カワ</t>
    </rPh>
    <phoneticPr fontId="5"/>
  </si>
  <si>
    <t>井田上野</t>
    <rPh sb="0" eb="2">
      <t>イダ</t>
    </rPh>
    <phoneticPr fontId="5"/>
  </si>
  <si>
    <t>井田上野</t>
    <rPh sb="0" eb="2">
      <t>イダ</t>
    </rPh>
    <rPh sb="2" eb="4">
      <t>ウエノ</t>
    </rPh>
    <phoneticPr fontId="5"/>
  </si>
  <si>
    <t>桑名</t>
    <phoneticPr fontId="5"/>
  </si>
  <si>
    <t>MSI</t>
    <phoneticPr fontId="5"/>
  </si>
  <si>
    <r>
      <t>M</t>
    </r>
    <r>
      <rPr>
        <sz val="7"/>
        <rFont val="ＭＳ Ｐゴシック"/>
        <family val="3"/>
        <charset val="128"/>
      </rPr>
      <t>Ｓ</t>
    </r>
    <phoneticPr fontId="5"/>
  </si>
  <si>
    <t>MＳ</t>
    <phoneticPr fontId="5"/>
  </si>
  <si>
    <r>
      <t>　</t>
    </r>
    <r>
      <rPr>
        <sz val="8"/>
        <rFont val="Arial Narrow"/>
        <family val="2"/>
      </rPr>
      <t>*1</t>
    </r>
    <r>
      <rPr>
        <sz val="8"/>
        <rFont val="HG丸ｺﾞｼｯｸM-PRO"/>
        <family val="3"/>
        <charset val="128"/>
      </rPr>
      <t>　</t>
    </r>
    <r>
      <rPr>
        <sz val="8"/>
        <rFont val="Arial Narrow"/>
        <family val="2"/>
      </rPr>
      <t xml:space="preserve"> </t>
    </r>
    <r>
      <rPr>
        <sz val="9"/>
        <rFont val="Arial Narrow"/>
        <family val="2"/>
      </rPr>
      <t>300</t>
    </r>
    <r>
      <rPr>
        <sz val="8"/>
        <rFont val="HG丸ｺﾞｼｯｸM-PRO"/>
        <family val="3"/>
        <charset val="128"/>
      </rPr>
      <t>枚プラス　　</t>
    </r>
    <phoneticPr fontId="18"/>
  </si>
  <si>
    <t>*2</t>
    <phoneticPr fontId="5"/>
  </si>
  <si>
    <r>
      <t xml:space="preserve">亀山市 下ノ庄 </t>
    </r>
    <r>
      <rPr>
        <sz val="9"/>
        <rFont val="Arial Narrow"/>
        <family val="2"/>
      </rPr>
      <t>300</t>
    </r>
    <r>
      <rPr>
        <sz val="8"/>
        <rFont val="HG丸ｺﾞｼｯｸM-PRO"/>
        <family val="3"/>
        <charset val="128"/>
      </rPr>
      <t>枚</t>
    </r>
    <rPh sb="0" eb="2">
      <t>カメヤマ</t>
    </rPh>
    <rPh sb="2" eb="3">
      <t>シ</t>
    </rPh>
    <rPh sb="4" eb="5">
      <t>シタ</t>
    </rPh>
    <rPh sb="6" eb="7">
      <t>ショウ</t>
    </rPh>
    <rPh sb="11" eb="12">
      <t>マイ</t>
    </rPh>
    <phoneticPr fontId="6"/>
  </si>
  <si>
    <r>
      <t>亀山市</t>
    </r>
    <r>
      <rPr>
        <sz val="9"/>
        <rFont val="Arial Narrow"/>
        <family val="2"/>
      </rPr>
      <t>350</t>
    </r>
    <r>
      <rPr>
        <sz val="8"/>
        <rFont val="HG丸ｺﾞｼｯｸM-PRO"/>
        <family val="3"/>
        <charset val="128"/>
      </rPr>
      <t>枚含む</t>
    </r>
    <rPh sb="0" eb="2">
      <t>カメヤマ</t>
    </rPh>
    <rPh sb="2" eb="3">
      <t>シ</t>
    </rPh>
    <rPh sb="6" eb="7">
      <t>マイ</t>
    </rPh>
    <rPh sb="7" eb="8">
      <t>フク</t>
    </rPh>
    <phoneticPr fontId="18"/>
  </si>
  <si>
    <t xml:space="preserve">      S…産経との合売</t>
    <rPh sb="8" eb="10">
      <t>サンケイ</t>
    </rPh>
    <phoneticPr fontId="6"/>
  </si>
  <si>
    <r>
      <t>150</t>
    </r>
    <r>
      <rPr>
        <sz val="8"/>
        <rFont val="HG丸ｺﾞｼｯｸM-PRO"/>
        <family val="3"/>
        <charset val="128"/>
      </rPr>
      <t>枚プラス　　</t>
    </r>
    <phoneticPr fontId="18"/>
  </si>
  <si>
    <t>　A  下記地区除く東海三県への折込広告は折込日から（日・祝日除く）2日前の午前10時30分までに搬入して下さい。</t>
  </si>
  <si>
    <t>　C  三重県産経新聞・伊勢新聞への折込広告は折込日から（日・祝日除く）3日前の午前10時30分までに搬入して下さい。</t>
    <rPh sb="4" eb="7">
      <t>ミエケン</t>
    </rPh>
    <rPh sb="7" eb="9">
      <t>サンケイ</t>
    </rPh>
    <rPh sb="9" eb="11">
      <t>シンブン</t>
    </rPh>
    <rPh sb="12" eb="14">
      <t>イセ</t>
    </rPh>
    <rPh sb="14" eb="16">
      <t>シンブン</t>
    </rPh>
    <rPh sb="47" eb="48">
      <t>フン</t>
    </rPh>
    <phoneticPr fontId="6"/>
  </si>
  <si>
    <t>　B  三重県南勢地区(尾鷲市・熊野市・新宮市・北牟婁郡・南牟婁郡・度会郡の一部)</t>
    <rPh sb="4" eb="6">
      <t>ミエ</t>
    </rPh>
    <rPh sb="6" eb="7">
      <t>ケン</t>
    </rPh>
    <rPh sb="7" eb="9">
      <t>ナンセイ</t>
    </rPh>
    <rPh sb="9" eb="11">
      <t>チク</t>
    </rPh>
    <rPh sb="12" eb="15">
      <t>オワセシ</t>
    </rPh>
    <rPh sb="16" eb="18">
      <t>クマノ</t>
    </rPh>
    <rPh sb="18" eb="19">
      <t>シ</t>
    </rPh>
    <rPh sb="20" eb="23">
      <t>シングウシ</t>
    </rPh>
    <rPh sb="24" eb="28">
      <t>キタムログン</t>
    </rPh>
    <rPh sb="29" eb="33">
      <t>ミナミムログン</t>
    </rPh>
    <rPh sb="34" eb="37">
      <t>ワタライグン</t>
    </rPh>
    <rPh sb="38" eb="40">
      <t>イチブ</t>
    </rPh>
    <phoneticPr fontId="6"/>
  </si>
  <si>
    <t>　　 伊賀・名張地区への折込広告は折込日から（土・日・祝日除く）3日前の午前10時30分までに搬入して下さい。</t>
    <rPh sb="3" eb="5">
      <t>イガ</t>
    </rPh>
    <rPh sb="6" eb="8">
      <t>ナバリ</t>
    </rPh>
    <rPh sb="8" eb="10">
      <t>チク</t>
    </rPh>
    <rPh sb="23" eb="24">
      <t>ツチ</t>
    </rPh>
    <rPh sb="43" eb="44">
      <t>フン</t>
    </rPh>
    <phoneticPr fontId="6"/>
  </si>
  <si>
    <r>
      <t xml:space="preserve">　鈴鹿市 鈴峰 </t>
    </r>
    <r>
      <rPr>
        <sz val="9"/>
        <rFont val="Arial Narrow"/>
        <family val="2"/>
      </rPr>
      <t>300</t>
    </r>
    <r>
      <rPr>
        <sz val="8"/>
        <rFont val="HG丸ｺﾞｼｯｸM-PRO"/>
        <family val="3"/>
        <charset val="128"/>
      </rPr>
      <t>枚　をプラス</t>
    </r>
    <rPh sb="1" eb="3">
      <t>スズカ</t>
    </rPh>
    <rPh sb="3" eb="4">
      <t>シ</t>
    </rPh>
    <rPh sb="5" eb="6">
      <t>スズ</t>
    </rPh>
    <rPh sb="6" eb="7">
      <t>ミネ</t>
    </rPh>
    <rPh sb="11" eb="12">
      <t>マイ</t>
    </rPh>
    <phoneticPr fontId="6"/>
  </si>
  <si>
    <r>
      <t xml:space="preserve">伊勢市大淀 </t>
    </r>
    <r>
      <rPr>
        <sz val="9"/>
        <rFont val="Arial Narrow"/>
        <family val="2"/>
      </rPr>
      <t>850</t>
    </r>
    <r>
      <rPr>
        <sz val="8"/>
        <rFont val="HG丸ｺﾞｼｯｸM-PRO"/>
        <family val="3"/>
        <charset val="128"/>
      </rPr>
      <t>枚をプラス</t>
    </r>
    <rPh sb="0" eb="3">
      <t>イセシ</t>
    </rPh>
    <rPh sb="3" eb="5">
      <t>オオヨド</t>
    </rPh>
    <rPh sb="9" eb="10">
      <t>マイ</t>
    </rPh>
    <phoneticPr fontId="5"/>
  </si>
  <si>
    <r>
      <t>850</t>
    </r>
    <r>
      <rPr>
        <sz val="9"/>
        <rFont val="HG丸ｺﾞｼｯｸM-PRO"/>
        <family val="3"/>
        <charset val="128"/>
      </rPr>
      <t>枚含む</t>
    </r>
    <rPh sb="4" eb="5">
      <t>フク</t>
    </rPh>
    <phoneticPr fontId="5"/>
  </si>
  <si>
    <r>
      <t>鈴鹿市</t>
    </r>
    <r>
      <rPr>
        <sz val="9"/>
        <rFont val="Arial Narrow"/>
        <family val="2"/>
      </rPr>
      <t>350</t>
    </r>
    <r>
      <rPr>
        <sz val="8"/>
        <rFont val="HG丸ｺﾞｼｯｸM-PRO"/>
        <family val="3"/>
        <charset val="128"/>
      </rPr>
      <t>枚含む</t>
    </r>
    <rPh sb="0" eb="2">
      <t>スズカ</t>
    </rPh>
    <rPh sb="2" eb="3">
      <t>シ</t>
    </rPh>
    <rPh sb="6" eb="7">
      <t>マイ</t>
    </rPh>
    <rPh sb="7" eb="8">
      <t>フク</t>
    </rPh>
    <phoneticPr fontId="18"/>
  </si>
  <si>
    <r>
      <t xml:space="preserve">　多気郡相可 </t>
    </r>
    <r>
      <rPr>
        <sz val="9"/>
        <rFont val="Arial Narrow"/>
        <family val="2"/>
      </rPr>
      <t>200</t>
    </r>
    <r>
      <rPr>
        <sz val="8"/>
        <rFont val="HG丸ｺﾞｼｯｸM-PRO"/>
        <family val="3"/>
        <charset val="128"/>
      </rPr>
      <t>枚</t>
    </r>
    <rPh sb="1" eb="3">
      <t>タキ</t>
    </rPh>
    <rPh sb="3" eb="4">
      <t>グン</t>
    </rPh>
    <rPh sb="4" eb="5">
      <t>アイ</t>
    </rPh>
    <rPh sb="5" eb="6">
      <t>カ</t>
    </rPh>
    <rPh sb="10" eb="11">
      <t>マイ</t>
    </rPh>
    <phoneticPr fontId="5"/>
  </si>
  <si>
    <r>
      <t>松阪市</t>
    </r>
    <r>
      <rPr>
        <sz val="8"/>
        <rFont val="Arial Narrow"/>
        <family val="2"/>
      </rPr>
      <t>200</t>
    </r>
    <r>
      <rPr>
        <sz val="8"/>
        <rFont val="HG丸ｺﾞｼｯｸM-PRO"/>
        <family val="3"/>
        <charset val="128"/>
      </rPr>
      <t>枚含む</t>
    </r>
    <rPh sb="0" eb="3">
      <t>マツサカシ</t>
    </rPh>
    <rPh sb="6" eb="7">
      <t>マイ</t>
    </rPh>
    <rPh sb="7" eb="8">
      <t>フク</t>
    </rPh>
    <phoneticPr fontId="18"/>
  </si>
  <si>
    <t>亀山関</t>
    <rPh sb="0" eb="2">
      <t>カメヤマ</t>
    </rPh>
    <rPh sb="2" eb="3">
      <t>セキ</t>
    </rPh>
    <phoneticPr fontId="5"/>
  </si>
  <si>
    <t>桔梗が丘・美旗・古山</t>
    <rPh sb="0" eb="2">
      <t>キキョウ</t>
    </rPh>
    <rPh sb="3" eb="4">
      <t>オカ</t>
    </rPh>
    <rPh sb="8" eb="10">
      <t>フルヤマ</t>
    </rPh>
    <phoneticPr fontId="5"/>
  </si>
  <si>
    <t>名張・上野南部</t>
    <rPh sb="3" eb="5">
      <t>ウエノ</t>
    </rPh>
    <rPh sb="5" eb="7">
      <t>ナンブ</t>
    </rPh>
    <phoneticPr fontId="5"/>
  </si>
  <si>
    <r>
      <t>　</t>
    </r>
    <r>
      <rPr>
        <sz val="8"/>
        <rFont val="Arial Narrow"/>
        <family val="2"/>
      </rPr>
      <t>*3</t>
    </r>
    <r>
      <rPr>
        <sz val="8"/>
        <rFont val="HG丸ｺﾞｼｯｸM-PRO"/>
        <family val="3"/>
        <charset val="128"/>
      </rPr>
      <t>　</t>
    </r>
    <r>
      <rPr>
        <sz val="8"/>
        <rFont val="Arial Narrow"/>
        <family val="2"/>
      </rPr>
      <t xml:space="preserve"> </t>
    </r>
    <r>
      <rPr>
        <sz val="9"/>
        <rFont val="Arial Narrow"/>
        <family val="2"/>
      </rPr>
      <t>200</t>
    </r>
    <r>
      <rPr>
        <sz val="8"/>
        <rFont val="HG丸ｺﾞｼｯｸM-PRO"/>
        <family val="3"/>
        <charset val="128"/>
      </rPr>
      <t>枚プラス</t>
    </r>
    <r>
      <rPr>
        <sz val="9"/>
        <rFont val="ＭＳ Ｐゴシック"/>
        <family val="3"/>
        <charset val="128"/>
      </rPr>
      <t>　　</t>
    </r>
    <r>
      <rPr>
        <sz val="8"/>
        <rFont val="HG丸ｺﾞｼｯｸM-PRO"/>
        <family val="3"/>
        <charset val="128"/>
      </rPr>
      <t/>
    </r>
    <phoneticPr fontId="5"/>
  </si>
  <si>
    <t>*3</t>
    <phoneticPr fontId="5"/>
  </si>
  <si>
    <t>*4</t>
    <phoneticPr fontId="5"/>
  </si>
  <si>
    <r>
      <t>伊賀市</t>
    </r>
    <r>
      <rPr>
        <sz val="8"/>
        <rFont val="Arial Narrow"/>
        <family val="2"/>
      </rPr>
      <t>100</t>
    </r>
    <r>
      <rPr>
        <sz val="8"/>
        <rFont val="HG丸ｺﾞｼｯｸM-PRO"/>
        <family val="3"/>
        <charset val="128"/>
      </rPr>
      <t>枚含む</t>
    </r>
    <rPh sb="0" eb="2">
      <t>イガ</t>
    </rPh>
    <rPh sb="2" eb="3">
      <t>シ</t>
    </rPh>
    <rPh sb="6" eb="7">
      <t>マイ</t>
    </rPh>
    <rPh sb="7" eb="8">
      <t>フク</t>
    </rPh>
    <phoneticPr fontId="18"/>
  </si>
  <si>
    <r>
      <t>伊賀市</t>
    </r>
    <r>
      <rPr>
        <sz val="8"/>
        <rFont val="Arial Narrow"/>
        <family val="2"/>
      </rPr>
      <t>50</t>
    </r>
    <r>
      <rPr>
        <sz val="8"/>
        <rFont val="HG丸ｺﾞｼｯｸM-PRO"/>
        <family val="3"/>
        <charset val="128"/>
      </rPr>
      <t>枚含む</t>
    </r>
    <rPh sb="0" eb="2">
      <t>イガ</t>
    </rPh>
    <rPh sb="2" eb="3">
      <t>シ</t>
    </rPh>
    <rPh sb="5" eb="6">
      <t>マイ</t>
    </rPh>
    <rPh sb="6" eb="7">
      <t>フク</t>
    </rPh>
    <phoneticPr fontId="18"/>
  </si>
  <si>
    <t>　伊賀市全域の場合</t>
    <rPh sb="1" eb="3">
      <t>イガ</t>
    </rPh>
    <rPh sb="3" eb="4">
      <t>シ</t>
    </rPh>
    <rPh sb="4" eb="6">
      <t>ゼンイキ</t>
    </rPh>
    <rPh sb="7" eb="9">
      <t>バアイ</t>
    </rPh>
    <phoneticPr fontId="18"/>
  </si>
  <si>
    <t>　名張市</t>
    <rPh sb="1" eb="4">
      <t>ナバリシ</t>
    </rPh>
    <phoneticPr fontId="5"/>
  </si>
  <si>
    <r>
      <t xml:space="preserve">桔梗が丘･美旗･古山 </t>
    </r>
    <r>
      <rPr>
        <sz val="9"/>
        <rFont val="Arial Narrow"/>
        <family val="2"/>
      </rPr>
      <t>100</t>
    </r>
    <r>
      <rPr>
        <sz val="8"/>
        <rFont val="HG丸ｺﾞｼｯｸM-PRO"/>
        <family val="3"/>
        <charset val="128"/>
      </rPr>
      <t>枚</t>
    </r>
    <rPh sb="0" eb="2">
      <t>キキョウ</t>
    </rPh>
    <rPh sb="3" eb="4">
      <t>オカ</t>
    </rPh>
    <rPh sb="5" eb="7">
      <t>ミハタ</t>
    </rPh>
    <rPh sb="8" eb="10">
      <t>フルヤマ</t>
    </rPh>
    <rPh sb="14" eb="15">
      <t>マイ</t>
    </rPh>
    <phoneticPr fontId="5"/>
  </si>
  <si>
    <r>
      <t xml:space="preserve">名張･上野南部 </t>
    </r>
    <r>
      <rPr>
        <sz val="9"/>
        <rFont val="Arial Narrow"/>
        <family val="2"/>
      </rPr>
      <t>50</t>
    </r>
    <r>
      <rPr>
        <sz val="8"/>
        <rFont val="HG丸ｺﾞｼｯｸM-PRO"/>
        <family val="3"/>
        <charset val="128"/>
      </rPr>
      <t>枚</t>
    </r>
    <rPh sb="0" eb="2">
      <t>ナバリ</t>
    </rPh>
    <rPh sb="3" eb="5">
      <t>ウエノ</t>
    </rPh>
    <rPh sb="5" eb="7">
      <t>ナンブ</t>
    </rPh>
    <rPh sb="10" eb="11">
      <t>マイ</t>
    </rPh>
    <phoneticPr fontId="5"/>
  </si>
  <si>
    <r>
      <t>　</t>
    </r>
    <r>
      <rPr>
        <sz val="8"/>
        <rFont val="Arial Narrow"/>
        <family val="2"/>
      </rPr>
      <t>*4</t>
    </r>
    <r>
      <rPr>
        <sz val="8"/>
        <rFont val="HG丸ｺﾞｼｯｸM-PRO"/>
        <family val="3"/>
        <charset val="128"/>
      </rPr>
      <t>　</t>
    </r>
    <r>
      <rPr>
        <sz val="8"/>
        <rFont val="Arial Narrow"/>
        <family val="2"/>
      </rPr>
      <t xml:space="preserve"> </t>
    </r>
    <r>
      <rPr>
        <sz val="9"/>
        <rFont val="Arial Narrow"/>
        <family val="2"/>
      </rPr>
      <t>300</t>
    </r>
    <r>
      <rPr>
        <sz val="8"/>
        <rFont val="HG丸ｺﾞｼｯｸM-PRO"/>
        <family val="3"/>
        <charset val="128"/>
      </rPr>
      <t>枚プラス　　</t>
    </r>
    <phoneticPr fontId="5"/>
  </si>
  <si>
    <r>
      <t>150</t>
    </r>
    <r>
      <rPr>
        <sz val="8"/>
        <rFont val="HG丸ｺﾞｼｯｸM-PRO"/>
        <family val="3"/>
        <charset val="128"/>
      </rPr>
      <t>枚プラス　　</t>
    </r>
  </si>
  <si>
    <t>津</t>
    <phoneticPr fontId="5"/>
  </si>
  <si>
    <t>津久居</t>
    <rPh sb="0" eb="1">
      <t>ツ</t>
    </rPh>
    <phoneticPr fontId="5"/>
  </si>
  <si>
    <r>
      <t>NAM</t>
    </r>
    <r>
      <rPr>
        <sz val="7"/>
        <rFont val="ＭＳ Ｐゴシック"/>
        <family val="3"/>
        <charset val="128"/>
      </rPr>
      <t>Ｉ</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</si>
</sst>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6" formatCode="&quot;¥&quot;#,##0;[Red]&quot;¥&quot;\-#,##0"/>
    <numFmt numFmtId="176" formatCode="#,##0_ "/>
    <numFmt numFmtId="177" formatCode="#,##0_);[Red]\(#,##0\)"/>
    <numFmt numFmtId="178" formatCode="#,###&quot; 枚&quot;"/>
    <numFmt numFmtId="179" formatCode="&quot;計（&quot;#0&quot;）&quot;"/>
    <numFmt numFmtId="180" formatCode="#,###_ "/>
    <numFmt numFmtId="181" formatCode="yyyy/m"/>
    <numFmt numFmtId="182" formatCode="\(##\)"/>
    <numFmt numFmtId="183" formatCode="m&quot;月&quot;d&quot;日&quot;\(aaa\)"/>
    <numFmt numFmtId="184" formatCode="#,##0_ ;[Red]\-#,##0;"/>
    <numFmt numFmtId="185" formatCode="#,###&quot; 枚 &quot;"/>
    <numFmt numFmtId="186" formatCode="0_ "/>
  </numFmts>
  <fonts count="93">
    <font>
      <sz val="11"/>
      <name val="ＭＳ Ｐゴシック"/>
      <family val="3"/>
      <charset val="128"/>
    </font>
    <font>
      <b/>
      <sz val="11"/>
      <name val="ＭＳ Ｐゴシック"/>
      <family val="3"/>
      <charset val="128"/>
    </font>
    <font>
      <sz val="11"/>
      <name val="ＭＳ Ｐゴシック"/>
      <family val="3"/>
      <charset val="128"/>
    </font>
    <font>
      <sz val="11"/>
      <name val="ＭＳ ゴシック"/>
      <family val="3"/>
      <charset val="128"/>
    </font>
    <font>
      <sz val="11"/>
      <name val="Arial Narrow"/>
      <family val="2"/>
    </font>
    <font>
      <sz val="10"/>
      <name val="ＭＳ ゴシック"/>
      <family val="3"/>
      <charset val="128"/>
    </font>
    <font>
      <sz val="6"/>
      <name val="ＭＳ Ｐゴシック"/>
      <family val="3"/>
      <charset val="128"/>
    </font>
    <font>
      <sz val="10"/>
      <name val="HG丸ｺﾞｼｯｸM-PRO"/>
      <family val="3"/>
      <charset val="128"/>
    </font>
    <font>
      <sz val="10"/>
      <name val="Arial Narrow"/>
      <family val="2"/>
    </font>
    <font>
      <b/>
      <i/>
      <sz val="10"/>
      <name val="HG丸ｺﾞｼｯｸM-PRO"/>
      <family val="3"/>
      <charset val="128"/>
    </font>
    <font>
      <b/>
      <i/>
      <sz val="36"/>
      <name val="ＭＳ Ｐゴシック"/>
      <family val="3"/>
      <charset val="128"/>
    </font>
    <font>
      <sz val="11"/>
      <name val="HG丸ｺﾞｼｯｸM-PRO"/>
      <family val="3"/>
      <charset val="128"/>
    </font>
    <font>
      <sz val="9"/>
      <name val="HG丸ｺﾞｼｯｸM-PRO"/>
      <family val="3"/>
      <charset val="128"/>
    </font>
    <font>
      <sz val="8"/>
      <name val="ＭＳ ゴシック"/>
      <family val="3"/>
      <charset val="128"/>
    </font>
    <font>
      <sz val="8"/>
      <name val="HG丸ｺﾞｼｯｸM-PRO"/>
      <family val="3"/>
      <charset val="128"/>
    </font>
    <font>
      <b/>
      <sz val="14"/>
      <name val="ＭＳ Ｐゴシック"/>
      <family val="3"/>
      <charset val="128"/>
    </font>
    <font>
      <sz val="7"/>
      <name val="HG丸ｺﾞｼｯｸM-PRO"/>
      <family val="3"/>
      <charset val="128"/>
    </font>
    <font>
      <sz val="14"/>
      <name val="HG丸ｺﾞｼｯｸM-PRO"/>
      <family val="3"/>
      <charset val="128"/>
    </font>
    <font>
      <b/>
      <i/>
      <sz val="12"/>
      <name val="ＭＳ ゴシック"/>
      <family val="3"/>
      <charset val="128"/>
    </font>
    <font>
      <sz val="6"/>
      <name val="HG丸ｺﾞｼｯｸM-PRO"/>
      <family val="3"/>
      <charset val="128"/>
    </font>
    <font>
      <sz val="6"/>
      <name val="Arial Narrow"/>
      <family val="2"/>
    </font>
    <font>
      <sz val="12"/>
      <name val="HG丸ｺﾞｼｯｸM-PRO"/>
      <family val="3"/>
      <charset val="128"/>
    </font>
    <font>
      <b/>
      <sz val="14"/>
      <name val="HG丸ｺﾞｼｯｸM-PRO"/>
      <family val="3"/>
      <charset val="128"/>
    </font>
    <font>
      <sz val="14"/>
      <name val="ＭＳ Ｐゴシック"/>
      <family val="3"/>
      <charset val="128"/>
    </font>
    <font>
      <sz val="9"/>
      <name val="Arial Narrow"/>
      <family val="2"/>
    </font>
    <font>
      <sz val="10"/>
      <name val="ＭＳ Ｐゴシック"/>
      <family val="3"/>
      <charset val="128"/>
    </font>
    <font>
      <sz val="12"/>
      <name val="Arial Narrow"/>
      <family val="2"/>
    </font>
    <font>
      <sz val="8"/>
      <name val="Arial Narrow"/>
      <family val="2"/>
    </font>
    <font>
      <sz val="7"/>
      <name val="Arial Narrow"/>
      <family val="2"/>
    </font>
    <font>
      <b/>
      <sz val="12"/>
      <name val="ＭＳ Ｐゴシック"/>
      <family val="3"/>
      <charset val="128"/>
    </font>
    <font>
      <sz val="13"/>
      <name val="Arial Narrow"/>
      <family val="2"/>
    </font>
    <font>
      <sz val="13"/>
      <name val="ＭＳ Ｐゴシック"/>
      <family val="3"/>
      <charset val="128"/>
    </font>
    <font>
      <sz val="13"/>
      <name val="HG丸ｺﾞｼｯｸM-PRO"/>
      <family val="3"/>
      <charset val="128"/>
    </font>
    <font>
      <sz val="8"/>
      <name val="ＭＳ Ｐゴシック"/>
      <family val="3"/>
      <charset val="128"/>
    </font>
    <font>
      <sz val="5"/>
      <name val="HG丸ｺﾞｼｯｸM-PRO"/>
      <family val="3"/>
      <charset val="128"/>
    </font>
    <font>
      <sz val="11"/>
      <name val="明朝"/>
      <family val="1"/>
      <charset val="128"/>
    </font>
    <font>
      <sz val="7"/>
      <name val="ＭＳ Ｐゴシック"/>
      <family val="3"/>
      <charset val="128"/>
    </font>
    <font>
      <b/>
      <sz val="10"/>
      <name val="ＭＳ Ｐゴシック"/>
      <family val="3"/>
      <charset val="128"/>
    </font>
    <font>
      <u/>
      <sz val="11"/>
      <color indexed="12"/>
      <name val="ＭＳ Ｐゴシック"/>
      <family val="3"/>
      <charset val="128"/>
    </font>
    <font>
      <b/>
      <sz val="14"/>
      <name val="ＭＳ ゴシック"/>
      <family val="3"/>
      <charset val="128"/>
    </font>
    <font>
      <sz val="16"/>
      <name val="ＭＳ ゴシック"/>
      <family val="3"/>
      <charset val="128"/>
    </font>
    <font>
      <sz val="20"/>
      <name val="HG丸ｺﾞｼｯｸM-PRO"/>
      <family val="3"/>
      <charset val="128"/>
    </font>
    <font>
      <sz val="11"/>
      <name val="ＭＳ Ｐゴシック"/>
      <family val="3"/>
      <charset val="128"/>
    </font>
    <font>
      <b/>
      <sz val="8"/>
      <name val="HG丸ｺﾞｼｯｸM-PRO"/>
      <family val="3"/>
      <charset val="128"/>
    </font>
    <font>
      <sz val="9"/>
      <name val="ＭＳ Ｐゴシック"/>
      <family val="3"/>
      <charset val="128"/>
    </font>
    <font>
      <u/>
      <sz val="10"/>
      <color indexed="12"/>
      <name val="HG丸ｺﾞｼｯｸM-PRO"/>
      <family val="3"/>
      <charset val="128"/>
    </font>
    <font>
      <b/>
      <sz val="16"/>
      <name val="ＭＳ ゴシック"/>
      <family val="3"/>
      <charset val="128"/>
    </font>
    <font>
      <b/>
      <sz val="11"/>
      <name val="ＭＳ ゴシック"/>
      <family val="3"/>
      <charset val="128"/>
    </font>
    <font>
      <sz val="9"/>
      <name val="ＭＳ ゴシック"/>
      <family val="3"/>
      <charset val="128"/>
    </font>
    <font>
      <b/>
      <sz val="12"/>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sz val="10"/>
      <name val="HG丸ｺﾞｼｯｸM-PRO"/>
      <family val="3"/>
      <charset val="128"/>
    </font>
    <font>
      <sz val="14"/>
      <name val="HG丸ｺﾞｼｯｸM-PRO"/>
      <family val="3"/>
      <charset val="128"/>
    </font>
    <font>
      <b/>
      <sz val="14"/>
      <name val="ＭＳ ゴシック"/>
      <family val="3"/>
      <charset val="128"/>
    </font>
    <font>
      <sz val="12"/>
      <name val="HG丸ｺﾞｼｯｸM-PRO"/>
      <family val="3"/>
      <charset val="128"/>
    </font>
    <font>
      <sz val="20"/>
      <name val="HG丸ｺﾞｼｯｸM-PRO"/>
      <family val="3"/>
      <charset val="128"/>
    </font>
    <font>
      <sz val="11"/>
      <name val="ＭＳ ゴシック"/>
      <family val="3"/>
      <charset val="128"/>
    </font>
    <font>
      <b/>
      <i/>
      <sz val="10"/>
      <name val="HG丸ｺﾞｼｯｸM-PRO"/>
      <family val="3"/>
      <charset val="128"/>
    </font>
    <font>
      <sz val="12"/>
      <name val="ＭＳ ゴシック"/>
      <family val="3"/>
      <charset val="128"/>
    </font>
    <font>
      <sz val="8"/>
      <name val="HG丸ｺﾞｼｯｸM-PRO"/>
      <family val="3"/>
      <charset val="128"/>
    </font>
    <font>
      <sz val="16"/>
      <name val="ＭＳ ゴシック"/>
      <family val="3"/>
      <charset val="128"/>
    </font>
    <font>
      <b/>
      <sz val="14"/>
      <name val="ＭＳ ＰＲゴシック"/>
      <family val="3"/>
      <charset val="128"/>
    </font>
    <font>
      <b/>
      <sz val="14"/>
      <name val="HG丸ｺﾞｼｯｸM-PRO"/>
      <family val="3"/>
      <charset val="128"/>
    </font>
    <font>
      <sz val="14"/>
      <name val="Arial Narrow"/>
      <family val="2"/>
    </font>
    <font>
      <b/>
      <sz val="14"/>
      <name val="ＭＳ Ｐゴシック"/>
      <family val="3"/>
      <charset val="128"/>
    </font>
    <font>
      <b/>
      <sz val="9"/>
      <name val="Arial Narrow"/>
      <family val="2"/>
    </font>
    <font>
      <b/>
      <sz val="10"/>
      <name val="HG丸ｺﾞｼｯｸM-PRO"/>
      <family val="3"/>
      <charset val="128"/>
    </font>
    <font>
      <b/>
      <sz val="12"/>
      <name val="ＭＳ Ｐゴシック"/>
      <family val="3"/>
      <charset val="128"/>
    </font>
    <font>
      <sz val="9"/>
      <name val="Arial Narrow"/>
      <family val="2"/>
    </font>
    <font>
      <u/>
      <sz val="10"/>
      <color indexed="12"/>
      <name val="HG丸ｺﾞｼｯｸM-PRO"/>
      <family val="3"/>
      <charset val="128"/>
    </font>
    <font>
      <sz val="13"/>
      <name val="Arial Narrow"/>
      <family val="2"/>
    </font>
    <font>
      <sz val="10"/>
      <name val="Arial Narrow"/>
      <family val="2"/>
    </font>
    <font>
      <sz val="11"/>
      <name val="Arial Narrow"/>
      <family val="2"/>
    </font>
    <font>
      <sz val="9"/>
      <name val="HG丸ｺﾞｼｯｸM-PRO"/>
      <family val="3"/>
      <charset val="128"/>
    </font>
    <font>
      <u/>
      <sz val="9"/>
      <color indexed="12"/>
      <name val="HG丸ｺﾞｼｯｸM-PRO"/>
      <family val="3"/>
      <charset val="128"/>
    </font>
    <font>
      <sz val="13"/>
      <name val="ＭＳ Ｐゴシック"/>
      <family val="3"/>
      <charset val="128"/>
    </font>
    <font>
      <sz val="11"/>
      <name val="ＭＳ Ｐゴシック"/>
      <family val="3"/>
      <charset val="128"/>
    </font>
    <font>
      <sz val="10"/>
      <name val="ＭＳ ゴシック"/>
      <family val="3"/>
      <charset val="128"/>
    </font>
    <font>
      <sz val="11"/>
      <name val="HG丸ｺﾞｼｯｸM-PRO"/>
      <family val="3"/>
      <charset val="128"/>
    </font>
    <font>
      <sz val="10"/>
      <name val="ＭＳ Ｐゴシック"/>
      <family val="3"/>
      <charset val="128"/>
    </font>
    <font>
      <b/>
      <sz val="11"/>
      <name val="ＭＳ Ｐゴシック"/>
      <family val="3"/>
      <charset val="128"/>
    </font>
    <font>
      <sz val="6"/>
      <name val="Arial Narrow"/>
      <family val="2"/>
    </font>
    <font>
      <b/>
      <sz val="9"/>
      <name val="ＭＳ Ｐゴシック"/>
      <family val="3"/>
      <charset val="128"/>
    </font>
    <font>
      <sz val="5"/>
      <name val="Arial Narrow"/>
      <family val="2"/>
    </font>
    <font>
      <sz val="5"/>
      <name val="ＭＳ Ｐゴシック"/>
      <family val="3"/>
      <charset val="128"/>
    </font>
    <font>
      <sz val="14"/>
      <name val="ＭＳ ゴシック"/>
      <family val="3"/>
      <charset val="128"/>
    </font>
    <font>
      <sz val="11"/>
      <name val="ＭＳ Ｐゴシック"/>
      <family val="3"/>
    </font>
    <font>
      <b/>
      <sz val="18"/>
      <name val="ＭＳ ゴシック"/>
      <family val="3"/>
      <charset val="128"/>
    </font>
    <font>
      <sz val="6"/>
      <name val="ＭＳ Ｐゴシック"/>
      <family val="2"/>
      <charset val="128"/>
      <scheme val="minor"/>
    </font>
    <font>
      <b/>
      <sz val="10"/>
      <color indexed="10"/>
      <name val="ＭＳ ゴシック"/>
      <family val="3"/>
      <charset val="128"/>
    </font>
    <font>
      <sz val="8"/>
      <name val="Arial Narrow"/>
      <family val="3"/>
      <charset val="128"/>
    </font>
  </fonts>
  <fills count="4">
    <fill>
      <patternFill patternType="none"/>
    </fill>
    <fill>
      <patternFill patternType="gray125"/>
    </fill>
    <fill>
      <patternFill patternType="solid">
        <fgColor indexed="42"/>
        <bgColor indexed="64"/>
      </patternFill>
    </fill>
    <fill>
      <patternFill patternType="solid">
        <fgColor indexed="65"/>
        <bgColor indexed="64"/>
      </patternFill>
    </fill>
  </fills>
  <borders count="171">
    <border>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dotted">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style="medium">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dotted">
        <color indexed="64"/>
      </top>
      <bottom style="medium">
        <color indexed="64"/>
      </bottom>
      <diagonal/>
    </border>
    <border>
      <left style="hair">
        <color indexed="64"/>
      </left>
      <right style="thin">
        <color indexed="64"/>
      </right>
      <top style="dotted">
        <color indexed="64"/>
      </top>
      <bottom style="thin">
        <color indexed="64"/>
      </bottom>
      <diagonal/>
    </border>
    <border>
      <left style="hair">
        <color indexed="64"/>
      </left>
      <right/>
      <top style="dotted">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dotted">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tted">
        <color indexed="64"/>
      </bottom>
      <diagonal/>
    </border>
    <border>
      <left style="hair">
        <color indexed="64"/>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dotted">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dotted">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right style="double">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style="double">
        <color indexed="64"/>
      </left>
      <right style="hair">
        <color indexed="64"/>
      </right>
      <top style="dotted">
        <color indexed="64"/>
      </top>
      <bottom style="thin">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medium">
        <color indexed="64"/>
      </left>
      <right style="thin">
        <color indexed="64"/>
      </right>
      <top/>
      <bottom/>
      <diagonal/>
    </border>
    <border>
      <left style="medium">
        <color indexed="64"/>
      </left>
      <right style="double">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medium">
        <color indexed="64"/>
      </left>
      <right style="thin">
        <color indexed="64"/>
      </right>
      <top/>
      <bottom style="thin">
        <color indexed="64"/>
      </bottom>
      <diagonal/>
    </border>
  </borders>
  <cellStyleXfs count="9">
    <xf numFmtId="0" fontId="0" fillId="0" borderId="0"/>
    <xf numFmtId="0" fontId="38"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0" fontId="35" fillId="0" borderId="0"/>
    <xf numFmtId="0" fontId="2" fillId="0" borderId="0">
      <alignment vertical="center"/>
    </xf>
    <xf numFmtId="0" fontId="2" fillId="0" borderId="0">
      <alignment vertical="center"/>
    </xf>
    <xf numFmtId="0" fontId="2" fillId="0" borderId="0">
      <alignment vertical="center"/>
    </xf>
    <xf numFmtId="0" fontId="88" fillId="0" borderId="0"/>
  </cellStyleXfs>
  <cellXfs count="965">
    <xf numFmtId="0" fontId="0" fillId="0" borderId="0" xfId="0"/>
    <xf numFmtId="176" fontId="4" fillId="0" borderId="1" xfId="0" applyNumberFormat="1" applyFont="1" applyBorder="1" applyAlignment="1">
      <alignment vertical="center"/>
    </xf>
    <xf numFmtId="0" fontId="3" fillId="0" borderId="0" xfId="0" applyFont="1"/>
    <xf numFmtId="176" fontId="3" fillId="0" borderId="0" xfId="0" applyNumberFormat="1" applyFont="1"/>
    <xf numFmtId="177" fontId="3" fillId="0" borderId="0" xfId="0" applyNumberFormat="1" applyFont="1"/>
    <xf numFmtId="176" fontId="4" fillId="0" borderId="2" xfId="0" applyNumberFormat="1" applyFont="1" applyBorder="1" applyAlignment="1">
      <alignment vertical="center"/>
    </xf>
    <xf numFmtId="0" fontId="3" fillId="0" borderId="0" xfId="0" applyFont="1" applyAlignment="1">
      <alignment horizontal="distributed"/>
    </xf>
    <xf numFmtId="0" fontId="7" fillId="0" borderId="3" xfId="0" applyFont="1" applyBorder="1" applyAlignment="1">
      <alignment vertical="center"/>
    </xf>
    <xf numFmtId="177" fontId="7" fillId="0" borderId="4" xfId="0" applyNumberFormat="1" applyFont="1" applyBorder="1" applyAlignment="1">
      <alignment vertical="center"/>
    </xf>
    <xf numFmtId="176" fontId="7" fillId="0" borderId="4" xfId="0" applyNumberFormat="1" applyFont="1" applyBorder="1" applyAlignment="1">
      <alignment vertical="center"/>
    </xf>
    <xf numFmtId="0" fontId="7" fillId="0" borderId="4" xfId="0" applyFont="1" applyBorder="1" applyAlignment="1">
      <alignment vertical="center"/>
    </xf>
    <xf numFmtId="0" fontId="7" fillId="0" borderId="0" xfId="0" applyFont="1" applyAlignment="1">
      <alignment vertical="center"/>
    </xf>
    <xf numFmtId="0" fontId="7" fillId="0" borderId="5" xfId="0" applyFont="1" applyBorder="1" applyAlignment="1">
      <alignment vertical="center"/>
    </xf>
    <xf numFmtId="177" fontId="9" fillId="0" borderId="6" xfId="0" applyNumberFormat="1" applyFont="1" applyBorder="1" applyAlignment="1">
      <alignment vertical="center"/>
    </xf>
    <xf numFmtId="177" fontId="7" fillId="0" borderId="6" xfId="0" applyNumberFormat="1" applyFont="1" applyBorder="1" applyAlignment="1">
      <alignment vertical="center"/>
    </xf>
    <xf numFmtId="176" fontId="7" fillId="0" borderId="6" xfId="0" applyNumberFormat="1" applyFont="1" applyBorder="1" applyAlignment="1">
      <alignment vertical="center"/>
    </xf>
    <xf numFmtId="0" fontId="7" fillId="0" borderId="6" xfId="0" applyFont="1" applyBorder="1" applyAlignment="1">
      <alignment vertical="center"/>
    </xf>
    <xf numFmtId="176" fontId="7" fillId="0" borderId="3" xfId="0" applyNumberFormat="1" applyFont="1" applyBorder="1" applyAlignment="1">
      <alignment vertical="center"/>
    </xf>
    <xf numFmtId="176" fontId="8" fillId="0" borderId="4" xfId="0" applyNumberFormat="1" applyFont="1" applyBorder="1" applyAlignment="1">
      <alignment vertical="center"/>
    </xf>
    <xf numFmtId="176" fontId="8" fillId="0" borderId="6"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11" fillId="0" borderId="0" xfId="0" applyFont="1" applyAlignment="1">
      <alignment vertical="center"/>
    </xf>
    <xf numFmtId="177" fontId="7" fillId="0" borderId="3" xfId="0" applyNumberFormat="1" applyFont="1" applyBorder="1" applyAlignment="1">
      <alignment vertical="center"/>
    </xf>
    <xf numFmtId="0" fontId="3" fillId="0" borderId="4" xfId="0" applyFont="1" applyBorder="1"/>
    <xf numFmtId="0" fontId="3" fillId="0" borderId="4" xfId="0" applyFont="1" applyBorder="1" applyAlignment="1">
      <alignment horizontal="distributed"/>
    </xf>
    <xf numFmtId="177" fontId="3" fillId="0" borderId="4" xfId="0" applyNumberFormat="1" applyFont="1" applyBorder="1" applyAlignment="1">
      <alignment horizontal="center"/>
    </xf>
    <xf numFmtId="177" fontId="3" fillId="0" borderId="4" xfId="0" applyNumberFormat="1" applyFont="1" applyBorder="1"/>
    <xf numFmtId="0" fontId="3" fillId="0" borderId="9" xfId="0" applyFont="1" applyBorder="1"/>
    <xf numFmtId="177" fontId="7" fillId="0" borderId="5" xfId="0" applyNumberFormat="1" applyFont="1" applyBorder="1" applyAlignment="1">
      <alignment vertical="center"/>
    </xf>
    <xf numFmtId="0" fontId="3" fillId="0" borderId="6" xfId="0" applyFont="1" applyBorder="1"/>
    <xf numFmtId="0" fontId="3" fillId="0" borderId="6" xfId="0" applyFont="1" applyBorder="1" applyAlignment="1">
      <alignment horizontal="distributed"/>
    </xf>
    <xf numFmtId="177" fontId="3" fillId="0" borderId="6" xfId="0" applyNumberFormat="1" applyFont="1" applyBorder="1" applyAlignment="1">
      <alignment horizontal="center"/>
    </xf>
    <xf numFmtId="177" fontId="3" fillId="0" borderId="6" xfId="0" applyNumberFormat="1" applyFont="1" applyBorder="1"/>
    <xf numFmtId="177" fontId="3" fillId="0" borderId="0" xfId="0" applyNumberFormat="1" applyFont="1" applyAlignment="1">
      <alignment horizontal="center"/>
    </xf>
    <xf numFmtId="0" fontId="3" fillId="0" borderId="10" xfId="0" applyFont="1" applyBorder="1"/>
    <xf numFmtId="177" fontId="3" fillId="0" borderId="10" xfId="0" applyNumberFormat="1" applyFont="1" applyBorder="1"/>
    <xf numFmtId="177" fontId="3" fillId="0" borderId="11" xfId="0" applyNumberFormat="1" applyFont="1" applyBorder="1"/>
    <xf numFmtId="176" fontId="3" fillId="0" borderId="0" xfId="0" applyNumberFormat="1" applyFont="1" applyAlignment="1">
      <alignment horizontal="center"/>
    </xf>
    <xf numFmtId="176" fontId="13" fillId="0" borderId="12" xfId="0" applyNumberFormat="1" applyFont="1" applyBorder="1" applyAlignment="1">
      <alignment horizontal="center" vertical="center"/>
    </xf>
    <xf numFmtId="0" fontId="16" fillId="0" borderId="6" xfId="0" applyFont="1" applyBorder="1" applyAlignment="1">
      <alignment horizontal="left" vertical="top"/>
    </xf>
    <xf numFmtId="0" fontId="7" fillId="0" borderId="6" xfId="0" applyFont="1" applyBorder="1" applyAlignment="1">
      <alignment horizontal="center" vertical="center"/>
    </xf>
    <xf numFmtId="0" fontId="7" fillId="0" borderId="7" xfId="0" applyFont="1" applyBorder="1" applyAlignment="1">
      <alignment horizontal="centerContinuous" vertical="center"/>
    </xf>
    <xf numFmtId="176" fontId="7" fillId="0" borderId="7" xfId="0" applyNumberFormat="1" applyFont="1" applyBorder="1" applyAlignment="1">
      <alignment horizontal="centerContinuous" vertical="center"/>
    </xf>
    <xf numFmtId="176" fontId="7" fillId="0" borderId="13" xfId="0" applyNumberFormat="1" applyFont="1" applyBorder="1" applyAlignment="1">
      <alignment horizontal="centerContinuous" vertical="center"/>
    </xf>
    <xf numFmtId="176" fontId="7" fillId="0" borderId="14"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8" xfId="0" applyNumberFormat="1" applyFont="1" applyBorder="1" applyAlignment="1">
      <alignment horizontal="centerContinuous" vertical="center"/>
    </xf>
    <xf numFmtId="0" fontId="19" fillId="0" borderId="15" xfId="0" applyFont="1" applyBorder="1" applyAlignment="1">
      <alignment horizontal="center" vertical="center"/>
    </xf>
    <xf numFmtId="176" fontId="4" fillId="0" borderId="0" xfId="0" applyNumberFormat="1" applyFont="1" applyAlignment="1">
      <alignment vertical="center"/>
    </xf>
    <xf numFmtId="176" fontId="4" fillId="0" borderId="16" xfId="0" applyNumberFormat="1" applyFont="1" applyBorder="1" applyAlignment="1">
      <alignment vertical="center"/>
    </xf>
    <xf numFmtId="176" fontId="4" fillId="0" borderId="17" xfId="0" applyNumberFormat="1" applyFont="1" applyBorder="1" applyAlignment="1">
      <alignment vertical="center"/>
    </xf>
    <xf numFmtId="179" fontId="20" fillId="0" borderId="5" xfId="0" applyNumberFormat="1" applyFont="1" applyBorder="1" applyAlignment="1">
      <alignment horizontal="center" vertical="center"/>
    </xf>
    <xf numFmtId="3" fontId="12" fillId="0" borderId="0" xfId="0" applyNumberFormat="1" applyFont="1" applyAlignment="1">
      <alignment horizontal="distributed" vertical="center"/>
    </xf>
    <xf numFmtId="3" fontId="12" fillId="0" borderId="0" xfId="0" applyNumberFormat="1" applyFont="1" applyAlignment="1">
      <alignment vertical="center"/>
    </xf>
    <xf numFmtId="176" fontId="24" fillId="0" borderId="10" xfId="0" applyNumberFormat="1" applyFont="1" applyBorder="1" applyAlignment="1">
      <alignment vertical="center"/>
    </xf>
    <xf numFmtId="179" fontId="24" fillId="0" borderId="6" xfId="0" applyNumberFormat="1" applyFont="1" applyBorder="1" applyAlignment="1">
      <alignment vertical="center"/>
    </xf>
    <xf numFmtId="176" fontId="24" fillId="0" borderId="11" xfId="0" applyNumberFormat="1" applyFont="1" applyBorder="1" applyAlignment="1">
      <alignment vertical="center"/>
    </xf>
    <xf numFmtId="176" fontId="4" fillId="0" borderId="6" xfId="0" applyNumberFormat="1" applyFont="1" applyBorder="1" applyAlignment="1">
      <alignment vertical="center"/>
    </xf>
    <xf numFmtId="0" fontId="7" fillId="0" borderId="15" xfId="0" applyFont="1" applyBorder="1" applyAlignment="1">
      <alignment vertical="center"/>
    </xf>
    <xf numFmtId="177" fontId="21" fillId="0" borderId="15" xfId="0" applyNumberFormat="1" applyFont="1" applyBorder="1" applyAlignment="1">
      <alignment horizontal="right" vertical="center"/>
    </xf>
    <xf numFmtId="0" fontId="3" fillId="0" borderId="15" xfId="0" applyFont="1" applyBorder="1"/>
    <xf numFmtId="0" fontId="7" fillId="0" borderId="6" xfId="0" applyFont="1" applyBorder="1" applyAlignment="1">
      <alignment horizontal="right" vertical="center"/>
    </xf>
    <xf numFmtId="0" fontId="3" fillId="0" borderId="5" xfId="0" applyFont="1" applyBorder="1"/>
    <xf numFmtId="0" fontId="27" fillId="0" borderId="18" xfId="0" applyFont="1" applyBorder="1" applyAlignment="1">
      <alignment horizontal="center" vertical="center"/>
    </xf>
    <xf numFmtId="176" fontId="28" fillId="0" borderId="19" xfId="0" applyNumberFormat="1" applyFont="1" applyBorder="1" applyAlignment="1">
      <alignment horizontal="center" vertical="center"/>
    </xf>
    <xf numFmtId="177" fontId="21" fillId="0" borderId="4" xfId="0" applyNumberFormat="1" applyFont="1" applyBorder="1" applyAlignment="1">
      <alignment horizontal="right" vertical="center"/>
    </xf>
    <xf numFmtId="177" fontId="21" fillId="0" borderId="0" xfId="0" applyNumberFormat="1" applyFont="1" applyAlignment="1">
      <alignment horizontal="right" vertical="center"/>
    </xf>
    <xf numFmtId="0" fontId="7" fillId="0" borderId="20" xfId="0" applyFont="1" applyBorder="1" applyAlignment="1">
      <alignment horizontal="centerContinuous" vertical="center"/>
    </xf>
    <xf numFmtId="0" fontId="28" fillId="0" borderId="6" xfId="0" applyFont="1" applyBorder="1" applyAlignment="1">
      <alignment horizontal="left" vertical="top"/>
    </xf>
    <xf numFmtId="0" fontId="27" fillId="0" borderId="21" xfId="0" applyFont="1" applyBorder="1" applyAlignment="1">
      <alignment horizontal="center" vertical="center"/>
    </xf>
    <xf numFmtId="0" fontId="27" fillId="0" borderId="2" xfId="0" applyFont="1" applyBorder="1" applyAlignment="1">
      <alignment horizontal="center" vertical="center"/>
    </xf>
    <xf numFmtId="0" fontId="27" fillId="0" borderId="22" xfId="0" applyFont="1" applyBorder="1" applyAlignment="1">
      <alignment horizontal="center" vertical="center"/>
    </xf>
    <xf numFmtId="0" fontId="2" fillId="0" borderId="3" xfId="0" applyFont="1" applyBorder="1" applyAlignment="1">
      <alignment horizontal="center" vertical="center"/>
    </xf>
    <xf numFmtId="0" fontId="17" fillId="0" borderId="4" xfId="0" applyFont="1" applyBorder="1" applyAlignment="1">
      <alignment horizontal="centerContinuous" vertical="center"/>
    </xf>
    <xf numFmtId="0" fontId="22" fillId="0" borderId="4" xfId="0" applyFont="1" applyBorder="1" applyAlignment="1">
      <alignment horizontal="centerContinuous" vertical="center"/>
    </xf>
    <xf numFmtId="176" fontId="17" fillId="0" borderId="23" xfId="0" applyNumberFormat="1" applyFont="1" applyBorder="1" applyAlignment="1">
      <alignment horizontal="centerContinuous" vertical="center"/>
    </xf>
    <xf numFmtId="0" fontId="25" fillId="0" borderId="24" xfId="0" applyFont="1" applyBorder="1" applyAlignment="1">
      <alignment horizontal="center" vertical="center"/>
    </xf>
    <xf numFmtId="0" fontId="7" fillId="0" borderId="25" xfId="0" applyFont="1" applyBorder="1" applyAlignment="1">
      <alignment horizontal="center" vertical="center"/>
    </xf>
    <xf numFmtId="0" fontId="29" fillId="0" borderId="26" xfId="0" applyFont="1" applyBorder="1" applyAlignment="1">
      <alignment horizontal="centerContinuous" vertical="center"/>
    </xf>
    <xf numFmtId="0" fontId="7" fillId="0" borderId="27" xfId="0" applyFont="1" applyBorder="1" applyAlignment="1">
      <alignment horizontal="centerContinuous" vertical="center"/>
    </xf>
    <xf numFmtId="176" fontId="7" fillId="0" borderId="27" xfId="0" applyNumberFormat="1" applyFont="1" applyBorder="1" applyAlignment="1">
      <alignment horizontal="centerContinuous" vertical="center"/>
    </xf>
    <xf numFmtId="176" fontId="7" fillId="0" borderId="28" xfId="0" applyNumberFormat="1" applyFont="1" applyBorder="1" applyAlignment="1">
      <alignment horizontal="centerContinuous" vertical="center"/>
    </xf>
    <xf numFmtId="176" fontId="7" fillId="0" borderId="29" xfId="0" applyNumberFormat="1" applyFont="1" applyBorder="1" applyAlignment="1">
      <alignment horizontal="center" vertical="center"/>
    </xf>
    <xf numFmtId="0" fontId="12" fillId="0" borderId="30" xfId="0" applyFont="1" applyBorder="1" applyAlignment="1">
      <alignment horizontal="center" vertical="center"/>
    </xf>
    <xf numFmtId="176" fontId="4" fillId="0" borderId="31" xfId="0" applyNumberFormat="1" applyFont="1" applyBorder="1" applyAlignment="1">
      <alignment vertical="center"/>
    </xf>
    <xf numFmtId="176" fontId="4" fillId="0" borderId="32" xfId="0" applyNumberFormat="1" applyFont="1" applyBorder="1" applyAlignment="1">
      <alignment vertical="center"/>
    </xf>
    <xf numFmtId="0" fontId="16" fillId="0" borderId="30" xfId="0" applyFont="1" applyBorder="1" applyAlignment="1">
      <alignment horizontal="center" vertical="center"/>
    </xf>
    <xf numFmtId="0" fontId="19" fillId="0" borderId="30" xfId="0" applyFont="1" applyBorder="1" applyAlignment="1">
      <alignment horizontal="center" vertical="center" wrapText="1"/>
    </xf>
    <xf numFmtId="0" fontId="19" fillId="0" borderId="30" xfId="0" applyFont="1" applyBorder="1" applyAlignment="1">
      <alignment horizontal="center" vertical="center"/>
    </xf>
    <xf numFmtId="176" fontId="4" fillId="0" borderId="33" xfId="0" applyNumberFormat="1" applyFont="1" applyBorder="1" applyAlignment="1">
      <alignment vertical="center"/>
    </xf>
    <xf numFmtId="0" fontId="12" fillId="0" borderId="34" xfId="0" applyFont="1" applyBorder="1" applyAlignment="1">
      <alignment horizontal="center" vertical="center"/>
    </xf>
    <xf numFmtId="176" fontId="4" fillId="0" borderId="35" xfId="0" applyNumberFormat="1" applyFont="1" applyBorder="1" applyAlignment="1">
      <alignment vertical="center"/>
    </xf>
    <xf numFmtId="3" fontId="29" fillId="0" borderId="2" xfId="0" applyNumberFormat="1" applyFont="1" applyBorder="1" applyAlignment="1">
      <alignment horizontal="distributed" vertical="center"/>
    </xf>
    <xf numFmtId="3" fontId="12" fillId="0" borderId="2" xfId="0" applyNumberFormat="1" applyFont="1" applyBorder="1" applyAlignment="1">
      <alignment horizontal="distributed" vertical="center"/>
    </xf>
    <xf numFmtId="176" fontId="8" fillId="0" borderId="36" xfId="0" applyNumberFormat="1" applyFont="1" applyBorder="1" applyAlignment="1">
      <alignment vertical="center"/>
    </xf>
    <xf numFmtId="176" fontId="25" fillId="0" borderId="37" xfId="0" applyNumberFormat="1" applyFont="1" applyBorder="1" applyAlignment="1">
      <alignment vertical="center"/>
    </xf>
    <xf numFmtId="3" fontId="19" fillId="0" borderId="2" xfId="0" applyNumberFormat="1" applyFont="1" applyBorder="1" applyAlignment="1">
      <alignment horizontal="distributed" vertical="center"/>
    </xf>
    <xf numFmtId="176" fontId="25" fillId="0" borderId="29" xfId="0" applyNumberFormat="1" applyFont="1" applyBorder="1" applyAlignment="1">
      <alignment horizontal="center" vertical="center"/>
    </xf>
    <xf numFmtId="3" fontId="1" fillId="0" borderId="2" xfId="0" applyNumberFormat="1" applyFont="1" applyBorder="1" applyAlignment="1">
      <alignment horizontal="center" vertical="center"/>
    </xf>
    <xf numFmtId="3" fontId="29" fillId="0" borderId="2" xfId="0" applyNumberFormat="1" applyFont="1" applyBorder="1" applyAlignment="1">
      <alignment horizontal="center" vertical="center"/>
    </xf>
    <xf numFmtId="176" fontId="0" fillId="0" borderId="32" xfId="0" applyNumberFormat="1" applyBorder="1" applyAlignment="1">
      <alignment horizontal="center" vertical="center"/>
    </xf>
    <xf numFmtId="3" fontId="12" fillId="0" borderId="2" xfId="0" applyNumberFormat="1" applyFont="1" applyBorder="1" applyAlignment="1">
      <alignment vertical="center"/>
    </xf>
    <xf numFmtId="176" fontId="8" fillId="0" borderId="36" xfId="0" applyNumberFormat="1" applyFont="1" applyBorder="1" applyAlignment="1">
      <alignment horizontal="center" vertical="center"/>
    </xf>
    <xf numFmtId="3" fontId="12" fillId="0" borderId="2" xfId="0" applyNumberFormat="1" applyFont="1" applyBorder="1" applyAlignment="1">
      <alignment horizontal="center" vertical="center"/>
    </xf>
    <xf numFmtId="176" fontId="25" fillId="0" borderId="36" xfId="0" applyNumberFormat="1" applyFont="1" applyBorder="1" applyAlignment="1">
      <alignment horizontal="center" vertical="center"/>
    </xf>
    <xf numFmtId="176" fontId="0" fillId="0" borderId="1" xfId="0" applyNumberFormat="1" applyBorder="1" applyAlignment="1">
      <alignment horizontal="center" vertical="center"/>
    </xf>
    <xf numFmtId="176" fontId="4" fillId="0" borderId="3" xfId="0" applyNumberFormat="1" applyFont="1" applyBorder="1" applyAlignment="1">
      <alignment vertical="center"/>
    </xf>
    <xf numFmtId="0" fontId="27" fillId="0" borderId="4" xfId="0" applyFont="1" applyBorder="1" applyAlignment="1">
      <alignment horizontal="center" vertical="center"/>
    </xf>
    <xf numFmtId="3" fontId="12" fillId="0" borderId="4" xfId="0" applyNumberFormat="1" applyFont="1" applyBorder="1" applyAlignment="1">
      <alignment horizontal="distributed" vertical="center"/>
    </xf>
    <xf numFmtId="176" fontId="28" fillId="0" borderId="4" xfId="0" applyNumberFormat="1" applyFont="1" applyBorder="1" applyAlignment="1">
      <alignment horizontal="center" vertical="center"/>
    </xf>
    <xf numFmtId="176" fontId="4" fillId="0" borderId="4" xfId="0" applyNumberFormat="1" applyFont="1" applyBorder="1" applyAlignment="1">
      <alignment vertical="center"/>
    </xf>
    <xf numFmtId="3" fontId="12" fillId="0" borderId="9" xfId="0" applyNumberFormat="1" applyFont="1" applyBorder="1" applyAlignment="1">
      <alignment vertical="center"/>
    </xf>
    <xf numFmtId="176" fontId="4" fillId="0" borderId="15" xfId="0" applyNumberFormat="1" applyFont="1" applyBorder="1" applyAlignment="1">
      <alignment vertical="center"/>
    </xf>
    <xf numFmtId="0" fontId="27" fillId="0" borderId="0" xfId="0" applyFont="1" applyAlignment="1">
      <alignment horizontal="center" vertical="center"/>
    </xf>
    <xf numFmtId="176" fontId="28" fillId="0" borderId="0" xfId="0" applyNumberFormat="1" applyFont="1" applyAlignment="1">
      <alignment horizontal="center" vertical="center"/>
    </xf>
    <xf numFmtId="176" fontId="25" fillId="0" borderId="0" xfId="0" applyNumberFormat="1" applyFont="1" applyAlignment="1">
      <alignment vertical="center"/>
    </xf>
    <xf numFmtId="3" fontId="12" fillId="0" borderId="10" xfId="0" applyNumberFormat="1" applyFont="1" applyBorder="1" applyAlignment="1">
      <alignment horizontal="distributed" vertical="center"/>
    </xf>
    <xf numFmtId="3" fontId="12" fillId="0" borderId="3" xfId="0" applyNumberFormat="1" applyFont="1" applyBorder="1" applyAlignment="1">
      <alignment horizontal="distributed" vertical="center"/>
    </xf>
    <xf numFmtId="0" fontId="27" fillId="0" borderId="9" xfId="0" applyFont="1" applyBorder="1" applyAlignment="1">
      <alignment horizontal="center" vertical="center"/>
    </xf>
    <xf numFmtId="176" fontId="0" fillId="0" borderId="15" xfId="0" applyNumberFormat="1" applyBorder="1" applyAlignment="1">
      <alignment horizontal="right" vertical="center"/>
    </xf>
    <xf numFmtId="3" fontId="12" fillId="0" borderId="15" xfId="0" applyNumberFormat="1" applyFont="1" applyBorder="1" applyAlignment="1">
      <alignment horizontal="distributed" vertical="center"/>
    </xf>
    <xf numFmtId="176" fontId="8" fillId="0" borderId="0" xfId="0" applyNumberFormat="1" applyFont="1" applyAlignment="1">
      <alignment vertical="center"/>
    </xf>
    <xf numFmtId="0" fontId="27" fillId="0" borderId="10" xfId="0" applyFont="1" applyBorder="1" applyAlignment="1">
      <alignment horizontal="center" vertical="center"/>
    </xf>
    <xf numFmtId="3" fontId="12" fillId="0" borderId="10" xfId="0" applyNumberFormat="1" applyFont="1" applyBorder="1" applyAlignment="1">
      <alignment vertical="center"/>
    </xf>
    <xf numFmtId="3" fontId="12" fillId="0" borderId="5" xfId="0" applyNumberFormat="1" applyFont="1" applyBorder="1" applyAlignment="1">
      <alignment horizontal="distributed" vertical="center"/>
    </xf>
    <xf numFmtId="176" fontId="28" fillId="0" borderId="6" xfId="0" applyNumberFormat="1" applyFont="1" applyBorder="1" applyAlignment="1">
      <alignment horizontal="center" vertical="center"/>
    </xf>
    <xf numFmtId="0" fontId="27" fillId="0" borderId="11" xfId="0" applyFont="1" applyBorder="1" applyAlignment="1">
      <alignment horizontal="center" vertical="center"/>
    </xf>
    <xf numFmtId="176" fontId="4" fillId="0" borderId="5" xfId="0" applyNumberFormat="1" applyFont="1" applyBorder="1" applyAlignment="1">
      <alignment vertical="center"/>
    </xf>
    <xf numFmtId="0" fontId="27" fillId="0" borderId="6" xfId="0" applyFont="1" applyBorder="1" applyAlignment="1">
      <alignment horizontal="center" vertical="center"/>
    </xf>
    <xf numFmtId="3" fontId="12" fillId="0" borderId="6" xfId="0" applyNumberFormat="1" applyFont="1" applyBorder="1" applyAlignment="1">
      <alignment horizontal="distributed" vertical="center"/>
    </xf>
    <xf numFmtId="3" fontId="12" fillId="0" borderId="11" xfId="0" applyNumberFormat="1" applyFont="1" applyBorder="1" applyAlignment="1">
      <alignment horizontal="distributed" vertical="center"/>
    </xf>
    <xf numFmtId="176" fontId="30" fillId="0" borderId="36" xfId="0" applyNumberFormat="1" applyFont="1" applyBorder="1" applyAlignment="1">
      <alignment vertical="center"/>
    </xf>
    <xf numFmtId="176" fontId="30" fillId="0" borderId="36" xfId="0" applyNumberFormat="1" applyFont="1" applyBorder="1" applyAlignment="1">
      <alignment horizontal="center" vertical="center"/>
    </xf>
    <xf numFmtId="176" fontId="31" fillId="0" borderId="36" xfId="0" applyNumberFormat="1" applyFont="1" applyBorder="1" applyAlignment="1">
      <alignment horizontal="center" vertical="center"/>
    </xf>
    <xf numFmtId="176" fontId="31" fillId="0" borderId="38" xfId="0" applyNumberFormat="1" applyFont="1" applyBorder="1" applyAlignment="1">
      <alignment vertical="center"/>
    </xf>
    <xf numFmtId="3" fontId="29" fillId="0" borderId="0" xfId="0" applyNumberFormat="1" applyFont="1" applyAlignment="1">
      <alignment horizontal="distributed" vertical="center"/>
    </xf>
    <xf numFmtId="0" fontId="19" fillId="0" borderId="0" xfId="0" applyFont="1" applyAlignment="1">
      <alignment horizontal="center" vertical="center"/>
    </xf>
    <xf numFmtId="176" fontId="7" fillId="0" borderId="0" xfId="0" applyNumberFormat="1" applyFont="1" applyAlignment="1">
      <alignment horizontal="centerContinuous"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29" fillId="0" borderId="0" xfId="0" applyFont="1" applyAlignment="1">
      <alignment horizontal="centerContinuous" vertical="center"/>
    </xf>
    <xf numFmtId="0" fontId="7" fillId="0" borderId="0" xfId="0" applyFont="1" applyAlignment="1">
      <alignment horizontal="centerContinuous" vertical="center"/>
    </xf>
    <xf numFmtId="176" fontId="25" fillId="0" borderId="0" xfId="0" applyNumberFormat="1" applyFont="1" applyAlignment="1">
      <alignment horizontal="center" vertical="center"/>
    </xf>
    <xf numFmtId="0" fontId="14" fillId="0" borderId="0" xfId="0" applyFont="1" applyAlignment="1">
      <alignment horizontal="center" vertical="center"/>
    </xf>
    <xf numFmtId="176" fontId="30" fillId="0" borderId="0" xfId="0" applyNumberFormat="1" applyFont="1" applyAlignment="1">
      <alignment vertical="center"/>
    </xf>
    <xf numFmtId="176" fontId="24" fillId="0" borderId="0" xfId="0" applyNumberFormat="1" applyFont="1" applyAlignment="1">
      <alignment vertical="center"/>
    </xf>
    <xf numFmtId="0" fontId="2" fillId="0" borderId="3" xfId="0" applyFont="1" applyBorder="1" applyAlignment="1" applyProtection="1">
      <alignment horizontal="center" vertical="center"/>
      <protection locked="0"/>
    </xf>
    <xf numFmtId="0" fontId="17" fillId="0" borderId="4" xfId="0" applyFont="1" applyBorder="1" applyAlignment="1" applyProtection="1">
      <alignment horizontal="centerContinuous" vertical="center"/>
      <protection locked="0"/>
    </xf>
    <xf numFmtId="0" fontId="22" fillId="0" borderId="4" xfId="0" applyFont="1" applyBorder="1" applyAlignment="1" applyProtection="1">
      <alignment horizontal="centerContinuous" vertical="center"/>
      <protection locked="0"/>
    </xf>
    <xf numFmtId="176" fontId="17" fillId="0" borderId="23" xfId="0" applyNumberFormat="1" applyFont="1" applyBorder="1" applyAlignment="1" applyProtection="1">
      <alignment horizontal="centerContinuous" vertical="center"/>
      <protection locked="0"/>
    </xf>
    <xf numFmtId="0" fontId="25" fillId="0" borderId="24" xfId="0" applyFont="1" applyBorder="1" applyAlignment="1" applyProtection="1">
      <alignment horizontal="center" vertical="center"/>
      <protection locked="0"/>
    </xf>
    <xf numFmtId="176" fontId="13" fillId="0" borderId="12" xfId="0" applyNumberFormat="1" applyFont="1" applyBorder="1" applyAlignment="1" applyProtection="1">
      <alignment horizontal="center" vertical="center"/>
      <protection locked="0"/>
    </xf>
    <xf numFmtId="0" fontId="7" fillId="0" borderId="7"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28" fillId="0" borderId="7" xfId="0" applyFont="1" applyBorder="1" applyAlignment="1" applyProtection="1">
      <alignment horizontal="left" vertical="top"/>
      <protection locked="0"/>
    </xf>
    <xf numFmtId="0" fontId="7"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top"/>
      <protection locked="0"/>
    </xf>
    <xf numFmtId="0" fontId="7" fillId="0" borderId="39" xfId="0" applyFont="1" applyBorder="1" applyAlignment="1" applyProtection="1">
      <alignment horizontal="center" vertical="center"/>
      <protection locked="0"/>
    </xf>
    <xf numFmtId="0" fontId="29" fillId="0" borderId="26" xfId="0" applyFont="1" applyBorder="1" applyAlignment="1" applyProtection="1">
      <alignment horizontal="centerContinuous" vertical="center"/>
      <protection locked="0"/>
    </xf>
    <xf numFmtId="0" fontId="7" fillId="0" borderId="27" xfId="0" applyFont="1" applyBorder="1" applyAlignment="1" applyProtection="1">
      <alignment horizontal="centerContinuous" vertical="center"/>
      <protection locked="0"/>
    </xf>
    <xf numFmtId="176" fontId="7" fillId="0" borderId="27" xfId="0" applyNumberFormat="1" applyFont="1" applyBorder="1" applyAlignment="1" applyProtection="1">
      <alignment horizontal="centerContinuous" vertical="center"/>
      <protection locked="0"/>
    </xf>
    <xf numFmtId="176" fontId="7" fillId="0" borderId="28" xfId="0" applyNumberFormat="1" applyFont="1" applyBorder="1" applyAlignment="1" applyProtection="1">
      <alignment horizontal="centerContinuous" vertical="center"/>
      <protection locked="0"/>
    </xf>
    <xf numFmtId="176" fontId="25" fillId="0" borderId="29" xfId="0" applyNumberFormat="1" applyFont="1" applyBorder="1" applyAlignment="1" applyProtection="1">
      <alignment horizontal="center" vertical="center"/>
      <protection locked="0"/>
    </xf>
    <xf numFmtId="0" fontId="7" fillId="0" borderId="7" xfId="0" applyFont="1" applyBorder="1" applyAlignment="1" applyProtection="1">
      <alignment horizontal="centerContinuous" vertical="center"/>
      <protection locked="0"/>
    </xf>
    <xf numFmtId="176" fontId="7" fillId="0" borderId="7" xfId="0" applyNumberFormat="1" applyFont="1" applyBorder="1" applyAlignment="1" applyProtection="1">
      <alignment horizontal="centerContinuous" vertical="center"/>
      <protection locked="0"/>
    </xf>
    <xf numFmtId="176" fontId="7" fillId="0" borderId="13" xfId="0" applyNumberFormat="1" applyFont="1" applyBorder="1" applyAlignment="1" applyProtection="1">
      <alignment horizontal="centerContinuous" vertical="center"/>
      <protection locked="0"/>
    </xf>
    <xf numFmtId="176" fontId="7" fillId="0" borderId="14" xfId="0" applyNumberFormat="1" applyFont="1" applyBorder="1" applyAlignment="1" applyProtection="1">
      <alignment horizontal="center" vertical="center"/>
      <protection locked="0"/>
    </xf>
    <xf numFmtId="0" fontId="7" fillId="0" borderId="20" xfId="0" applyFont="1" applyBorder="1" applyAlignment="1" applyProtection="1">
      <alignment horizontal="centerContinuous" vertical="center"/>
      <protection locked="0"/>
    </xf>
    <xf numFmtId="176" fontId="7" fillId="0" borderId="12" xfId="0" applyNumberFormat="1" applyFont="1" applyBorder="1" applyAlignment="1" applyProtection="1">
      <alignment horizontal="center" vertical="center"/>
      <protection locked="0"/>
    </xf>
    <xf numFmtId="176" fontId="7" fillId="0" borderId="8" xfId="0" applyNumberFormat="1" applyFont="1" applyBorder="1" applyAlignment="1" applyProtection="1">
      <alignment horizontal="centerContinuous" vertical="center"/>
      <protection locked="0"/>
    </xf>
    <xf numFmtId="0" fontId="12" fillId="0" borderId="40" xfId="0" applyFont="1" applyBorder="1" applyAlignment="1" applyProtection="1">
      <alignment vertical="center"/>
      <protection locked="0"/>
    </xf>
    <xf numFmtId="0" fontId="27" fillId="0" borderId="18" xfId="0" applyFont="1" applyBorder="1" applyAlignment="1" applyProtection="1">
      <alignment horizontal="center" vertical="center"/>
      <protection locked="0"/>
    </xf>
    <xf numFmtId="3" fontId="29" fillId="0" borderId="2" xfId="0" applyNumberFormat="1" applyFont="1" applyBorder="1" applyAlignment="1" applyProtection="1">
      <alignment horizontal="distributed" vertical="center"/>
      <protection locked="0"/>
    </xf>
    <xf numFmtId="176" fontId="28" fillId="0" borderId="19" xfId="0" applyNumberFormat="1" applyFont="1" applyBorder="1" applyAlignment="1" applyProtection="1">
      <alignment horizontal="center" vertical="center"/>
      <protection locked="0"/>
    </xf>
    <xf numFmtId="176" fontId="30" fillId="0" borderId="36" xfId="0" applyNumberFormat="1" applyFont="1" applyBorder="1" applyAlignment="1" applyProtection="1">
      <alignment vertical="center"/>
      <protection locked="0"/>
    </xf>
    <xf numFmtId="0" fontId="27" fillId="0" borderId="2" xfId="0" applyFont="1" applyBorder="1" applyAlignment="1" applyProtection="1">
      <alignment horizontal="center" vertical="center"/>
      <protection locked="0"/>
    </xf>
    <xf numFmtId="3" fontId="12" fillId="0" borderId="2" xfId="0" applyNumberFormat="1" applyFont="1" applyBorder="1" applyAlignment="1" applyProtection="1">
      <alignment horizontal="distributed" vertical="center"/>
      <protection locked="0"/>
    </xf>
    <xf numFmtId="176" fontId="8" fillId="0" borderId="36" xfId="0" applyNumberFormat="1" applyFont="1" applyBorder="1" applyAlignment="1" applyProtection="1">
      <alignment vertical="center"/>
      <protection locked="0"/>
    </xf>
    <xf numFmtId="176" fontId="4" fillId="0" borderId="2" xfId="0" applyNumberFormat="1" applyFont="1" applyBorder="1" applyAlignment="1" applyProtection="1">
      <alignment vertical="center"/>
      <protection locked="0"/>
    </xf>
    <xf numFmtId="0" fontId="19" fillId="0" borderId="15" xfId="0" applyFont="1" applyBorder="1" applyAlignment="1" applyProtection="1">
      <alignment horizontal="center" vertical="center"/>
      <protection locked="0"/>
    </xf>
    <xf numFmtId="3" fontId="7" fillId="0" borderId="0" xfId="0" applyNumberFormat="1" applyFont="1" applyAlignment="1" applyProtection="1">
      <alignment vertical="center"/>
      <protection locked="0"/>
    </xf>
    <xf numFmtId="176" fontId="4" fillId="0" borderId="10" xfId="0" applyNumberFormat="1" applyFont="1" applyBorder="1" applyAlignment="1" applyProtection="1">
      <alignment vertical="center"/>
      <protection locked="0"/>
    </xf>
    <xf numFmtId="176" fontId="4" fillId="0" borderId="1" xfId="0" applyNumberFormat="1" applyFont="1" applyBorder="1" applyAlignment="1" applyProtection="1">
      <alignment vertical="center"/>
      <protection locked="0"/>
    </xf>
    <xf numFmtId="176" fontId="28" fillId="0" borderId="19" xfId="0" applyNumberFormat="1" applyFont="1" applyBorder="1" applyAlignment="1" applyProtection="1">
      <alignment horizontal="center" vertical="center" wrapText="1"/>
      <protection locked="0"/>
    </xf>
    <xf numFmtId="176" fontId="20" fillId="0" borderId="19" xfId="0" applyNumberFormat="1" applyFont="1" applyBorder="1" applyAlignment="1" applyProtection="1">
      <alignment horizontal="center" vertical="center" wrapText="1"/>
      <protection locked="0"/>
    </xf>
    <xf numFmtId="0" fontId="12" fillId="0" borderId="41" xfId="0" applyFont="1" applyBorder="1" applyAlignment="1" applyProtection="1">
      <alignment vertical="center"/>
      <protection locked="0"/>
    </xf>
    <xf numFmtId="0" fontId="27" fillId="0" borderId="42" xfId="0" applyFont="1" applyBorder="1" applyAlignment="1" applyProtection="1">
      <alignment horizontal="center" vertical="center"/>
      <protection locked="0"/>
    </xf>
    <xf numFmtId="0" fontId="27" fillId="0" borderId="43" xfId="0" applyFont="1" applyBorder="1" applyAlignment="1" applyProtection="1">
      <alignment horizontal="center" vertical="center"/>
      <protection locked="0"/>
    </xf>
    <xf numFmtId="0" fontId="12" fillId="0" borderId="44" xfId="0" applyFont="1" applyBorder="1" applyAlignment="1" applyProtection="1">
      <alignment vertical="center"/>
      <protection locked="0"/>
    </xf>
    <xf numFmtId="0" fontId="27" fillId="0" borderId="45"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176" fontId="4" fillId="0" borderId="11" xfId="0" applyNumberFormat="1" applyFont="1" applyBorder="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distributed"/>
      <protection locked="0"/>
    </xf>
    <xf numFmtId="176" fontId="3" fillId="0" borderId="0" xfId="0" applyNumberFormat="1" applyFont="1" applyAlignment="1" applyProtection="1">
      <alignment horizontal="center"/>
      <protection locked="0"/>
    </xf>
    <xf numFmtId="176" fontId="3" fillId="0" borderId="0" xfId="0" applyNumberFormat="1" applyFont="1" applyProtection="1">
      <protection locked="0"/>
    </xf>
    <xf numFmtId="177" fontId="3" fillId="0" borderId="0" xfId="0" applyNumberFormat="1" applyFont="1" applyAlignment="1" applyProtection="1">
      <alignment horizontal="center"/>
      <protection locked="0"/>
    </xf>
    <xf numFmtId="177" fontId="3" fillId="0" borderId="0" xfId="0" applyNumberFormat="1" applyFont="1" applyProtection="1">
      <protection locked="0"/>
    </xf>
    <xf numFmtId="0" fontId="7" fillId="0" borderId="2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3" fontId="29" fillId="0" borderId="48" xfId="0" applyNumberFormat="1" applyFont="1" applyBorder="1" applyAlignment="1" applyProtection="1">
      <alignment horizontal="distributed" vertical="center"/>
      <protection locked="0"/>
    </xf>
    <xf numFmtId="176" fontId="28" fillId="0" borderId="49" xfId="0" applyNumberFormat="1"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3" fontId="12" fillId="0" borderId="48" xfId="0" applyNumberFormat="1" applyFont="1" applyBorder="1" applyAlignment="1" applyProtection="1">
      <alignment horizontal="distributed" vertical="center"/>
      <protection locked="0"/>
    </xf>
    <xf numFmtId="176" fontId="8" fillId="0" borderId="50" xfId="0" applyNumberFormat="1" applyFont="1" applyBorder="1" applyAlignment="1" applyProtection="1">
      <alignment vertical="center"/>
      <protection locked="0"/>
    </xf>
    <xf numFmtId="176" fontId="4" fillId="0" borderId="51" xfId="0" applyNumberFormat="1" applyFont="1" applyBorder="1" applyAlignment="1" applyProtection="1">
      <alignment vertical="center"/>
      <protection locked="0"/>
    </xf>
    <xf numFmtId="0" fontId="14" fillId="0" borderId="47"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3" fontId="29" fillId="0" borderId="0" xfId="0" applyNumberFormat="1" applyFont="1" applyAlignment="1" applyProtection="1">
      <alignment horizontal="distributed" vertical="center"/>
      <protection locked="0"/>
    </xf>
    <xf numFmtId="176" fontId="28" fillId="0" borderId="53" xfId="0" applyNumberFormat="1" applyFont="1" applyBorder="1" applyAlignment="1" applyProtection="1">
      <alignment horizontal="center" vertical="center"/>
      <protection locked="0"/>
    </xf>
    <xf numFmtId="3" fontId="12" fillId="0" borderId="0" xfId="0" applyNumberFormat="1" applyFont="1" applyAlignment="1" applyProtection="1">
      <alignment horizontal="distributed" vertical="center"/>
      <protection locked="0"/>
    </xf>
    <xf numFmtId="176" fontId="8" fillId="0" borderId="54" xfId="0" applyNumberFormat="1" applyFont="1" applyBorder="1" applyAlignment="1" applyProtection="1">
      <alignment vertical="center"/>
      <protection locked="0"/>
    </xf>
    <xf numFmtId="0" fontId="12" fillId="0" borderId="55" xfId="0" applyFont="1" applyBorder="1" applyAlignment="1" applyProtection="1">
      <alignment horizontal="center" vertical="center"/>
      <protection locked="0"/>
    </xf>
    <xf numFmtId="3" fontId="29" fillId="0" borderId="43" xfId="0" applyNumberFormat="1" applyFont="1" applyBorder="1" applyAlignment="1" applyProtection="1">
      <alignment horizontal="distributed" vertical="center"/>
      <protection locked="0"/>
    </xf>
    <xf numFmtId="176" fontId="28" fillId="0" borderId="56" xfId="0" applyNumberFormat="1" applyFont="1" applyBorder="1" applyAlignment="1" applyProtection="1">
      <alignment horizontal="center" vertical="center"/>
      <protection locked="0"/>
    </xf>
    <xf numFmtId="176" fontId="30" fillId="0" borderId="57" xfId="0" applyNumberFormat="1" applyFont="1" applyBorder="1" applyAlignment="1" applyProtection="1">
      <alignment vertical="center"/>
      <protection locked="0"/>
    </xf>
    <xf numFmtId="3" fontId="12" fillId="0" borderId="43" xfId="0" applyNumberFormat="1" applyFont="1" applyBorder="1" applyAlignment="1" applyProtection="1">
      <alignment horizontal="distributed" vertical="center"/>
      <protection locked="0"/>
    </xf>
    <xf numFmtId="176" fontId="8" fillId="0" borderId="57" xfId="0" applyNumberFormat="1" applyFont="1" applyBorder="1" applyAlignment="1" applyProtection="1">
      <alignment vertical="center"/>
      <protection locked="0"/>
    </xf>
    <xf numFmtId="176" fontId="4" fillId="0" borderId="58" xfId="0" applyNumberFormat="1" applyFont="1" applyBorder="1" applyAlignment="1" applyProtection="1">
      <alignment vertical="center"/>
      <protection locked="0"/>
    </xf>
    <xf numFmtId="0" fontId="27" fillId="0" borderId="3" xfId="0" applyFont="1" applyBorder="1" applyAlignment="1" applyProtection="1">
      <alignment horizontal="center" vertical="center"/>
      <protection locked="0"/>
    </xf>
    <xf numFmtId="3" fontId="29" fillId="0" borderId="4" xfId="0" applyNumberFormat="1" applyFont="1" applyBorder="1" applyAlignment="1" applyProtection="1">
      <alignment horizontal="distributed" vertical="center"/>
      <protection locked="0"/>
    </xf>
    <xf numFmtId="176" fontId="28" fillId="0" borderId="23" xfId="0" applyNumberFormat="1" applyFont="1" applyBorder="1" applyAlignment="1" applyProtection="1">
      <alignment horizontal="center" vertical="center"/>
      <protection locked="0"/>
    </xf>
    <xf numFmtId="176" fontId="30" fillId="0" borderId="59" xfId="0" applyNumberFormat="1" applyFont="1" applyBorder="1" applyAlignment="1" applyProtection="1">
      <alignment vertical="center"/>
      <protection locked="0"/>
    </xf>
    <xf numFmtId="0" fontId="27" fillId="0" borderId="4" xfId="0" applyFont="1" applyBorder="1" applyAlignment="1" applyProtection="1">
      <alignment horizontal="center" vertical="center"/>
      <protection locked="0"/>
    </xf>
    <xf numFmtId="3" fontId="12" fillId="0" borderId="4" xfId="0" applyNumberFormat="1" applyFont="1" applyBorder="1" applyAlignment="1" applyProtection="1">
      <alignment horizontal="distributed" vertical="center"/>
      <protection locked="0"/>
    </xf>
    <xf numFmtId="176" fontId="8" fillId="0" borderId="59" xfId="0" applyNumberFormat="1" applyFont="1" applyBorder="1" applyAlignment="1" applyProtection="1">
      <alignment vertical="center"/>
      <protection locked="0"/>
    </xf>
    <xf numFmtId="176" fontId="4" fillId="0" borderId="9" xfId="0" applyNumberFormat="1" applyFont="1" applyBorder="1" applyAlignment="1" applyProtection="1">
      <alignment vertical="center"/>
      <protection locked="0"/>
    </xf>
    <xf numFmtId="0" fontId="12" fillId="0" borderId="41" xfId="0" applyFont="1" applyBorder="1" applyAlignment="1" applyProtection="1">
      <alignment horizontal="center" vertical="center"/>
      <protection locked="0"/>
    </xf>
    <xf numFmtId="0" fontId="27" fillId="0" borderId="60" xfId="0" applyFont="1" applyBorder="1" applyAlignment="1" applyProtection="1">
      <alignment horizontal="center" vertical="center"/>
      <protection locked="0"/>
    </xf>
    <xf numFmtId="3" fontId="29" fillId="0" borderId="61" xfId="0" applyNumberFormat="1" applyFont="1" applyBorder="1" applyAlignment="1" applyProtection="1">
      <alignment horizontal="distributed" vertical="center"/>
      <protection locked="0"/>
    </xf>
    <xf numFmtId="176" fontId="30" fillId="0" borderId="62" xfId="0" applyNumberFormat="1" applyFont="1" applyBorder="1" applyAlignment="1" applyProtection="1">
      <alignment vertical="center"/>
      <protection locked="0"/>
    </xf>
    <xf numFmtId="0" fontId="27" fillId="0" borderId="61" xfId="0" applyFont="1" applyBorder="1" applyAlignment="1" applyProtection="1">
      <alignment horizontal="center" vertical="center"/>
      <protection locked="0"/>
    </xf>
    <xf numFmtId="3" fontId="12" fillId="0" borderId="61" xfId="0" applyNumberFormat="1" applyFont="1" applyBorder="1" applyAlignment="1" applyProtection="1">
      <alignment horizontal="distributed" vertical="center"/>
      <protection locked="0"/>
    </xf>
    <xf numFmtId="176" fontId="8" fillId="0" borderId="62" xfId="0" applyNumberFormat="1" applyFont="1" applyBorder="1" applyAlignment="1" applyProtection="1">
      <alignment vertical="center"/>
      <protection locked="0"/>
    </xf>
    <xf numFmtId="176" fontId="28" fillId="0" borderId="63" xfId="0" applyNumberFormat="1" applyFont="1" applyBorder="1" applyAlignment="1" applyProtection="1">
      <alignment horizontal="center" vertical="center"/>
      <protection locked="0"/>
    </xf>
    <xf numFmtId="176" fontId="30" fillId="0" borderId="64" xfId="0" applyNumberFormat="1" applyFont="1" applyBorder="1" applyAlignment="1" applyProtection="1">
      <alignment vertical="center"/>
      <protection locked="0"/>
    </xf>
    <xf numFmtId="0" fontId="27" fillId="0" borderId="6" xfId="0" applyFont="1" applyBorder="1" applyAlignment="1" applyProtection="1">
      <alignment horizontal="center" vertical="center"/>
      <protection locked="0"/>
    </xf>
    <xf numFmtId="3" fontId="12" fillId="0" borderId="6" xfId="0" applyNumberFormat="1" applyFont="1" applyBorder="1" applyAlignment="1" applyProtection="1">
      <alignment horizontal="distributed" vertical="center"/>
      <protection locked="0"/>
    </xf>
    <xf numFmtId="176" fontId="28" fillId="0" borderId="13" xfId="0" applyNumberFormat="1" applyFont="1" applyBorder="1" applyAlignment="1" applyProtection="1">
      <alignment horizontal="center" vertical="center"/>
      <protection locked="0"/>
    </xf>
    <xf numFmtId="176" fontId="8" fillId="0" borderId="64" xfId="0" applyNumberFormat="1" applyFont="1" applyBorder="1" applyAlignment="1" applyProtection="1">
      <alignment vertical="center"/>
      <protection locked="0"/>
    </xf>
    <xf numFmtId="176" fontId="28" fillId="0" borderId="65" xfId="0" applyNumberFormat="1" applyFont="1" applyBorder="1" applyAlignment="1" applyProtection="1">
      <alignment horizontal="center" vertical="center"/>
      <protection locked="0"/>
    </xf>
    <xf numFmtId="0" fontId="12" fillId="0" borderId="66"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176" fontId="36" fillId="0" borderId="49" xfId="0" applyNumberFormat="1" applyFont="1" applyBorder="1" applyAlignment="1" applyProtection="1">
      <alignment horizontal="center" vertical="center"/>
      <protection locked="0"/>
    </xf>
    <xf numFmtId="176" fontId="30" fillId="0" borderId="50" xfId="0" applyNumberFormat="1" applyFont="1" applyBorder="1" applyAlignment="1" applyProtection="1">
      <alignment vertical="center"/>
      <protection locked="0"/>
    </xf>
    <xf numFmtId="0" fontId="27" fillId="0" borderId="48"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3" fontId="37" fillId="0" borderId="2" xfId="0" applyNumberFormat="1" applyFont="1" applyBorder="1" applyAlignment="1" applyProtection="1">
      <alignment horizontal="distributed" vertical="center"/>
      <protection locked="0"/>
    </xf>
    <xf numFmtId="0" fontId="27" fillId="0" borderId="21"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3" fontId="14" fillId="0" borderId="0" xfId="0" applyNumberFormat="1" applyFont="1" applyAlignment="1" applyProtection="1">
      <alignment vertical="center"/>
      <protection locked="0"/>
    </xf>
    <xf numFmtId="176" fontId="24" fillId="0" borderId="10" xfId="0" applyNumberFormat="1" applyFont="1" applyBorder="1" applyAlignment="1" applyProtection="1">
      <alignment vertical="center"/>
      <protection locked="0"/>
    </xf>
    <xf numFmtId="176" fontId="8" fillId="0" borderId="19" xfId="0" applyNumberFormat="1" applyFont="1" applyBorder="1" applyAlignment="1" applyProtection="1">
      <alignment vertical="center"/>
      <protection locked="0"/>
    </xf>
    <xf numFmtId="3" fontId="12" fillId="0" borderId="0" xfId="0" applyNumberFormat="1" applyFont="1" applyAlignment="1" applyProtection="1">
      <alignment vertical="center"/>
      <protection locked="0"/>
    </xf>
    <xf numFmtId="0" fontId="14" fillId="0" borderId="30" xfId="0" applyFont="1" applyBorder="1" applyAlignment="1" applyProtection="1">
      <alignment horizontal="center" vertical="center"/>
      <protection locked="0"/>
    </xf>
    <xf numFmtId="176" fontId="28" fillId="0" borderId="2" xfId="0" applyNumberFormat="1" applyFont="1" applyBorder="1" applyAlignment="1" applyProtection="1">
      <alignment horizontal="center" vertical="center"/>
      <protection locked="0"/>
    </xf>
    <xf numFmtId="176" fontId="8" fillId="0" borderId="36" xfId="3" applyNumberFormat="1" applyFont="1" applyBorder="1" applyAlignment="1" applyProtection="1">
      <alignment vertical="center"/>
      <protection locked="0"/>
    </xf>
    <xf numFmtId="0" fontId="19" fillId="0" borderId="30" xfId="0" applyFont="1" applyBorder="1" applyAlignment="1" applyProtection="1">
      <alignment horizontal="center" vertical="center" wrapText="1"/>
      <protection locked="0"/>
    </xf>
    <xf numFmtId="176" fontId="36" fillId="0" borderId="19" xfId="0" applyNumberFormat="1" applyFont="1" applyBorder="1" applyAlignment="1" applyProtection="1">
      <alignment horizontal="center" vertical="center"/>
      <protection locked="0"/>
    </xf>
    <xf numFmtId="3" fontId="25" fillId="0" borderId="36" xfId="0" applyNumberFormat="1" applyFont="1" applyBorder="1" applyProtection="1">
      <protection locked="0"/>
    </xf>
    <xf numFmtId="176" fontId="7" fillId="0" borderId="36" xfId="0" applyNumberFormat="1" applyFont="1" applyBorder="1" applyAlignment="1" applyProtection="1">
      <alignment horizontal="center" vertical="center"/>
      <protection locked="0"/>
    </xf>
    <xf numFmtId="176" fontId="30" fillId="0" borderId="54" xfId="0" applyNumberFormat="1" applyFont="1" applyBorder="1" applyAlignment="1" applyProtection="1">
      <alignment vertical="center"/>
      <protection locked="0"/>
    </xf>
    <xf numFmtId="3" fontId="12" fillId="0" borderId="22" xfId="0" applyNumberFormat="1" applyFont="1" applyBorder="1" applyAlignment="1" applyProtection="1">
      <alignment horizontal="distributed" vertical="center"/>
      <protection locked="0"/>
    </xf>
    <xf numFmtId="14" fontId="24" fillId="0" borderId="7" xfId="0" applyNumberFormat="1" applyFont="1" applyBorder="1" applyProtection="1">
      <protection locked="0"/>
    </xf>
    <xf numFmtId="3" fontId="14" fillId="0" borderId="15" xfId="0" applyNumberFormat="1" applyFont="1" applyBorder="1" applyAlignment="1" applyProtection="1">
      <alignment horizontal="left"/>
      <protection locked="0"/>
    </xf>
    <xf numFmtId="0" fontId="11" fillId="0" borderId="0" xfId="0" applyFont="1" applyAlignment="1" applyProtection="1">
      <alignment vertical="center"/>
      <protection locked="0"/>
    </xf>
    <xf numFmtId="176" fontId="14" fillId="0" borderId="10" xfId="0" applyNumberFormat="1" applyFont="1" applyBorder="1" applyAlignment="1" applyProtection="1">
      <alignment vertical="center"/>
      <protection locked="0"/>
    </xf>
    <xf numFmtId="3" fontId="14" fillId="0" borderId="0" xfId="0" applyNumberFormat="1" applyFont="1" applyAlignment="1" applyProtection="1">
      <alignment horizontal="left" vertical="center"/>
      <protection locked="0"/>
    </xf>
    <xf numFmtId="176" fontId="14" fillId="0" borderId="10" xfId="0" applyNumberFormat="1" applyFont="1" applyBorder="1" applyAlignment="1" applyProtection="1">
      <alignment horizontal="right" vertical="top"/>
      <protection locked="0"/>
    </xf>
    <xf numFmtId="176" fontId="4" fillId="0" borderId="43" xfId="0" applyNumberFormat="1" applyFont="1" applyBorder="1" applyAlignment="1" applyProtection="1">
      <alignment vertical="center"/>
      <protection locked="0"/>
    </xf>
    <xf numFmtId="176" fontId="8" fillId="0" borderId="37" xfId="0" applyNumberFormat="1" applyFont="1" applyBorder="1" applyAlignment="1" applyProtection="1">
      <alignment vertical="center"/>
      <protection locked="0"/>
    </xf>
    <xf numFmtId="176" fontId="25" fillId="0" borderId="7" xfId="0" applyNumberFormat="1" applyFont="1" applyBorder="1" applyAlignment="1" applyProtection="1">
      <alignment vertical="center"/>
      <protection locked="0"/>
    </xf>
    <xf numFmtId="176" fontId="4" fillId="0" borderId="48" xfId="0" applyNumberFormat="1" applyFont="1" applyBorder="1" applyAlignment="1" applyProtection="1">
      <alignment vertical="center"/>
      <protection locked="0"/>
    </xf>
    <xf numFmtId="176" fontId="36" fillId="0" borderId="56" xfId="0" applyNumberFormat="1" applyFont="1" applyBorder="1" applyAlignment="1" applyProtection="1">
      <alignment horizontal="center" vertical="center"/>
      <protection locked="0"/>
    </xf>
    <xf numFmtId="176" fontId="36" fillId="0" borderId="23" xfId="0" applyNumberFormat="1" applyFont="1" applyBorder="1" applyAlignment="1" applyProtection="1">
      <alignment horizontal="center" vertical="center"/>
      <protection locked="0"/>
    </xf>
    <xf numFmtId="176" fontId="36" fillId="0" borderId="53" xfId="0" applyNumberFormat="1"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3" fontId="14" fillId="0" borderId="0" xfId="0" applyNumberFormat="1" applyFont="1" applyAlignment="1" applyProtection="1">
      <alignment horizontal="distributed" vertical="center"/>
      <protection locked="0"/>
    </xf>
    <xf numFmtId="176" fontId="36" fillId="0" borderId="67" xfId="0" applyNumberFormat="1" applyFont="1" applyBorder="1" applyAlignment="1" applyProtection="1">
      <alignment horizontal="center" vertical="center"/>
      <protection locked="0"/>
    </xf>
    <xf numFmtId="176" fontId="28" fillId="0" borderId="67" xfId="0" applyNumberFormat="1" applyFont="1" applyBorder="1" applyAlignment="1" applyProtection="1">
      <alignment horizontal="center" vertical="center"/>
      <protection locked="0"/>
    </xf>
    <xf numFmtId="3" fontId="8" fillId="0" borderId="59" xfId="4" applyNumberFormat="1" applyFont="1" applyBorder="1" applyAlignment="1" applyProtection="1">
      <alignment vertical="center"/>
      <protection locked="0"/>
    </xf>
    <xf numFmtId="3" fontId="8" fillId="0" borderId="36" xfId="4" applyNumberFormat="1" applyFont="1" applyBorder="1" applyAlignment="1" applyProtection="1">
      <alignment vertical="center"/>
      <protection locked="0"/>
    </xf>
    <xf numFmtId="3" fontId="14" fillId="0" borderId="2" xfId="0" applyNumberFormat="1" applyFont="1" applyBorder="1" applyAlignment="1" applyProtection="1">
      <alignment horizontal="distributed" vertical="center"/>
      <protection locked="0"/>
    </xf>
    <xf numFmtId="0" fontId="7" fillId="0" borderId="1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179" fontId="8" fillId="0" borderId="18" xfId="0" applyNumberFormat="1" applyFont="1" applyBorder="1" applyAlignment="1" applyProtection="1">
      <alignment horizontal="center" vertical="center"/>
      <protection locked="0"/>
    </xf>
    <xf numFmtId="179" fontId="8" fillId="0" borderId="2" xfId="0" applyNumberFormat="1" applyFont="1" applyBorder="1" applyAlignment="1" applyProtection="1">
      <alignment horizontal="center" vertical="center"/>
      <protection locked="0"/>
    </xf>
    <xf numFmtId="176" fontId="25" fillId="0" borderId="36" xfId="0" applyNumberFormat="1" applyFont="1" applyBorder="1" applyAlignment="1" applyProtection="1">
      <alignment vertical="center"/>
      <protection locked="0"/>
    </xf>
    <xf numFmtId="179" fontId="8" fillId="0" borderId="19" xfId="0" applyNumberFormat="1"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7" fillId="0" borderId="18" xfId="0" applyFont="1" applyBorder="1" applyAlignment="1" applyProtection="1">
      <alignment horizontal="centerContinuous" vertical="center"/>
      <protection locked="0"/>
    </xf>
    <xf numFmtId="176" fontId="7" fillId="0" borderId="19" xfId="0" applyNumberFormat="1" applyFont="1" applyBorder="1" applyAlignment="1" applyProtection="1">
      <alignment horizontal="centerContinuous" vertical="center"/>
      <protection locked="0"/>
    </xf>
    <xf numFmtId="0" fontId="16" fillId="0" borderId="68" xfId="0" applyFont="1" applyBorder="1" applyAlignment="1" applyProtection="1">
      <alignment horizontal="center" vertical="center"/>
      <protection locked="0"/>
    </xf>
    <xf numFmtId="5" fontId="12" fillId="0" borderId="2" xfId="0" applyNumberFormat="1" applyFont="1" applyBorder="1" applyAlignment="1" applyProtection="1">
      <alignment horizontal="distributed" vertical="center"/>
      <protection locked="0"/>
    </xf>
    <xf numFmtId="0" fontId="11" fillId="0" borderId="19" xfId="0" applyFont="1" applyBorder="1" applyAlignment="1" applyProtection="1">
      <alignment vertical="center"/>
      <protection locked="0"/>
    </xf>
    <xf numFmtId="0" fontId="11" fillId="0" borderId="2" xfId="0" applyFont="1" applyBorder="1" applyAlignment="1" applyProtection="1">
      <alignment vertical="center"/>
      <protection locked="0"/>
    </xf>
    <xf numFmtId="0" fontId="11" fillId="0" borderId="36" xfId="0" applyFont="1" applyBorder="1" applyAlignment="1" applyProtection="1">
      <alignment vertical="center"/>
      <protection locked="0"/>
    </xf>
    <xf numFmtId="0" fontId="11" fillId="0" borderId="43" xfId="0" applyFont="1" applyBorder="1" applyAlignment="1" applyProtection="1">
      <alignment vertical="center"/>
      <protection locked="0"/>
    </xf>
    <xf numFmtId="0" fontId="11" fillId="0" borderId="56" xfId="0" applyFont="1" applyBorder="1" applyAlignment="1" applyProtection="1">
      <alignment vertical="center"/>
      <protection locked="0"/>
    </xf>
    <xf numFmtId="0" fontId="11" fillId="0" borderId="57" xfId="0" applyFont="1" applyBorder="1" applyAlignment="1" applyProtection="1">
      <alignment vertical="center"/>
      <protection locked="0"/>
    </xf>
    <xf numFmtId="176" fontId="4" fillId="0" borderId="8" xfId="0" applyNumberFormat="1" applyFont="1" applyBorder="1" applyAlignment="1" applyProtection="1">
      <alignment vertical="center"/>
      <protection locked="0"/>
    </xf>
    <xf numFmtId="176" fontId="7" fillId="0" borderId="21" xfId="0" applyNumberFormat="1" applyFont="1" applyBorder="1" applyAlignment="1" applyProtection="1">
      <alignment horizontal="centerContinuous" vertical="center"/>
      <protection locked="0"/>
    </xf>
    <xf numFmtId="0" fontId="11" fillId="0" borderId="7"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27" fillId="0" borderId="20" xfId="0" applyFont="1" applyBorder="1" applyAlignment="1" applyProtection="1">
      <alignment horizontal="center" vertical="center"/>
      <protection locked="0"/>
    </xf>
    <xf numFmtId="3" fontId="29" fillId="0" borderId="7" xfId="0" applyNumberFormat="1" applyFont="1" applyBorder="1" applyAlignment="1" applyProtection="1">
      <alignment horizontal="distributed" vertical="center"/>
      <protection locked="0"/>
    </xf>
    <xf numFmtId="0" fontId="27" fillId="0" borderId="7" xfId="0" applyFont="1" applyBorder="1" applyAlignment="1" applyProtection="1">
      <alignment horizontal="center" vertical="center"/>
      <protection locked="0"/>
    </xf>
    <xf numFmtId="3" fontId="12" fillId="0" borderId="7" xfId="0" applyNumberFormat="1" applyFont="1" applyBorder="1" applyAlignment="1" applyProtection="1">
      <alignment horizontal="distributed" vertical="center"/>
      <protection locked="0"/>
    </xf>
    <xf numFmtId="176" fontId="8" fillId="0" borderId="69" xfId="0" applyNumberFormat="1" applyFont="1" applyBorder="1" applyAlignment="1" applyProtection="1">
      <alignment vertical="center"/>
      <protection locked="0"/>
    </xf>
    <xf numFmtId="0" fontId="12" fillId="0" borderId="70"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176" fontId="14" fillId="0" borderId="24" xfId="0" applyNumberFormat="1" applyFont="1" applyBorder="1" applyAlignment="1" applyProtection="1">
      <alignment horizontal="center" vertical="center"/>
      <protection locked="0"/>
    </xf>
    <xf numFmtId="0" fontId="27" fillId="0" borderId="72" xfId="0" applyFont="1" applyBorder="1" applyAlignment="1" applyProtection="1">
      <alignment horizontal="center" vertical="center"/>
      <protection locked="0"/>
    </xf>
    <xf numFmtId="3" fontId="14" fillId="0" borderId="15" xfId="0" applyNumberFormat="1" applyFont="1" applyBorder="1" applyAlignment="1" applyProtection="1">
      <alignment vertical="center"/>
      <protection locked="0"/>
    </xf>
    <xf numFmtId="0" fontId="7" fillId="0" borderId="2" xfId="0" applyFont="1" applyBorder="1" applyAlignment="1" applyProtection="1">
      <alignment horizontal="centerContinuous" vertical="center"/>
      <protection locked="0"/>
    </xf>
    <xf numFmtId="176" fontId="7" fillId="0" borderId="36" xfId="0" applyNumberFormat="1" applyFont="1" applyBorder="1" applyAlignment="1" applyProtection="1">
      <alignment horizontal="centerContinuous" vertical="center"/>
      <protection locked="0"/>
    </xf>
    <xf numFmtId="179" fontId="12" fillId="0" borderId="2" xfId="0" applyNumberFormat="1" applyFont="1" applyBorder="1" applyAlignment="1" applyProtection="1">
      <alignment horizontal="distributed" vertical="center"/>
      <protection locked="0"/>
    </xf>
    <xf numFmtId="179" fontId="12" fillId="0" borderId="43" xfId="0" applyNumberFormat="1" applyFont="1" applyBorder="1" applyAlignment="1" applyProtection="1">
      <alignment horizontal="distributed" vertical="center"/>
      <protection locked="0"/>
    </xf>
    <xf numFmtId="179" fontId="8" fillId="0" borderId="56" xfId="0" applyNumberFormat="1" applyFont="1" applyBorder="1" applyAlignment="1" applyProtection="1">
      <alignment horizontal="center" vertical="center"/>
      <protection locked="0"/>
    </xf>
    <xf numFmtId="0" fontId="27" fillId="0" borderId="7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41" xfId="0" applyFont="1" applyBorder="1" applyAlignment="1" applyProtection="1">
      <alignment horizontal="center" vertical="center" wrapText="1"/>
      <protection locked="0"/>
    </xf>
    <xf numFmtId="0" fontId="14" fillId="0" borderId="15" xfId="0" applyFont="1" applyBorder="1" applyAlignment="1" applyProtection="1">
      <alignment horizontal="left" vertical="center"/>
      <protection locked="0"/>
    </xf>
    <xf numFmtId="0" fontId="14" fillId="0" borderId="40" xfId="0" applyFont="1" applyBorder="1" applyAlignment="1" applyProtection="1">
      <alignment horizontal="center" vertical="center" wrapText="1"/>
      <protection locked="0"/>
    </xf>
    <xf numFmtId="0" fontId="14" fillId="0" borderId="74" xfId="0" applyFont="1" applyBorder="1" applyAlignment="1" applyProtection="1">
      <alignment horizontal="center" vertical="center" wrapText="1"/>
      <protection locked="0"/>
    </xf>
    <xf numFmtId="176" fontId="19" fillId="0" borderId="19" xfId="0" applyNumberFormat="1"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3" fontId="24" fillId="0" borderId="0" xfId="0" applyNumberFormat="1" applyFont="1" applyAlignment="1" applyProtection="1">
      <alignment vertical="center"/>
      <protection locked="0"/>
    </xf>
    <xf numFmtId="0" fontId="19" fillId="0" borderId="20"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33" fillId="0" borderId="47"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6" fontId="4" fillId="0" borderId="54" xfId="0" applyNumberFormat="1" applyFont="1" applyBorder="1" applyAlignment="1" applyProtection="1">
      <alignment vertical="center"/>
      <protection locked="0"/>
    </xf>
    <xf numFmtId="176" fontId="24" fillId="0" borderId="54" xfId="0" applyNumberFormat="1" applyFont="1" applyBorder="1" applyAlignment="1" applyProtection="1">
      <alignment vertical="center"/>
      <protection locked="0"/>
    </xf>
    <xf numFmtId="176" fontId="4" fillId="0" borderId="57" xfId="0" applyNumberFormat="1" applyFont="1" applyBorder="1" applyAlignment="1" applyProtection="1">
      <alignment vertical="center"/>
      <protection locked="0"/>
    </xf>
    <xf numFmtId="176" fontId="24" fillId="0" borderId="57" xfId="0" applyNumberFormat="1" applyFont="1" applyBorder="1" applyAlignment="1" applyProtection="1">
      <alignment vertical="center"/>
      <protection locked="0"/>
    </xf>
    <xf numFmtId="3" fontId="14" fillId="0" borderId="10" xfId="0" applyNumberFormat="1" applyFont="1" applyBorder="1" applyAlignment="1" applyProtection="1">
      <alignment vertical="center"/>
      <protection locked="0"/>
    </xf>
    <xf numFmtId="176" fontId="4" fillId="0" borderId="36" xfId="0" applyNumberFormat="1" applyFont="1" applyBorder="1" applyAlignment="1" applyProtection="1">
      <alignment vertical="center"/>
      <protection locked="0"/>
    </xf>
    <xf numFmtId="0" fontId="19" fillId="0" borderId="48" xfId="0" applyFont="1" applyBorder="1" applyAlignment="1" applyProtection="1">
      <alignment horizontal="center" vertical="center"/>
      <protection locked="0"/>
    </xf>
    <xf numFmtId="176" fontId="4" fillId="0" borderId="50" xfId="0" applyNumberFormat="1" applyFont="1" applyBorder="1" applyAlignment="1" applyProtection="1">
      <alignment vertical="center"/>
      <protection locked="0"/>
    </xf>
    <xf numFmtId="0" fontId="19" fillId="0" borderId="43" xfId="0" applyFont="1"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3" fontId="29" fillId="0" borderId="21" xfId="0" applyNumberFormat="1" applyFont="1" applyBorder="1" applyAlignment="1" applyProtection="1">
      <alignment horizontal="distributed" vertical="center"/>
      <protection locked="0"/>
    </xf>
    <xf numFmtId="176" fontId="30" fillId="0" borderId="75" xfId="0" applyNumberFormat="1" applyFont="1" applyBorder="1" applyAlignment="1" applyProtection="1">
      <alignment vertical="center"/>
      <protection locked="0"/>
    </xf>
    <xf numFmtId="3" fontId="12" fillId="0" borderId="21" xfId="0" applyNumberFormat="1" applyFont="1" applyBorder="1" applyAlignment="1" applyProtection="1">
      <alignment horizontal="distributed" vertical="center"/>
      <protection locked="0"/>
    </xf>
    <xf numFmtId="176" fontId="4" fillId="0" borderId="75" xfId="0" applyNumberFormat="1" applyFont="1" applyBorder="1" applyAlignment="1" applyProtection="1">
      <alignment vertical="center"/>
      <protection locked="0"/>
    </xf>
    <xf numFmtId="176" fontId="24" fillId="0" borderId="75" xfId="0" applyNumberFormat="1" applyFont="1" applyBorder="1" applyAlignment="1" applyProtection="1">
      <alignment vertical="center"/>
      <protection locked="0"/>
    </xf>
    <xf numFmtId="176" fontId="24" fillId="0" borderId="36" xfId="0" applyNumberFormat="1" applyFont="1" applyBorder="1" applyAlignment="1" applyProtection="1">
      <alignment vertical="center"/>
      <protection locked="0"/>
    </xf>
    <xf numFmtId="3" fontId="14" fillId="0" borderId="0" xfId="0" applyNumberFormat="1" applyFont="1" applyAlignment="1" applyProtection="1">
      <alignment horizontal="center" vertical="center"/>
      <protection locked="0"/>
    </xf>
    <xf numFmtId="3" fontId="14" fillId="0" borderId="10" xfId="0" applyNumberFormat="1" applyFont="1" applyBorder="1" applyAlignment="1" applyProtection="1">
      <alignment horizontal="center" vertical="center"/>
      <protection locked="0"/>
    </xf>
    <xf numFmtId="3" fontId="12" fillId="0" borderId="0" xfId="0" applyNumberFormat="1" applyFont="1" applyAlignment="1" applyProtection="1">
      <alignment horizontal="center" vertical="center"/>
      <protection locked="0"/>
    </xf>
    <xf numFmtId="3" fontId="12" fillId="0" borderId="10" xfId="0" applyNumberFormat="1" applyFont="1" applyBorder="1" applyAlignment="1" applyProtection="1">
      <alignment horizontal="center" vertical="center"/>
      <protection locked="0"/>
    </xf>
    <xf numFmtId="0" fontId="19" fillId="0" borderId="60" xfId="0" applyFont="1" applyBorder="1" applyAlignment="1" applyProtection="1">
      <alignment horizontal="center" vertical="center"/>
      <protection locked="0"/>
    </xf>
    <xf numFmtId="0" fontId="19" fillId="0" borderId="61" xfId="0" applyFont="1" applyBorder="1" applyAlignment="1" applyProtection="1">
      <alignment horizontal="center" vertical="center"/>
      <protection locked="0"/>
    </xf>
    <xf numFmtId="176" fontId="12" fillId="0" borderId="62" xfId="0" applyNumberFormat="1" applyFont="1" applyBorder="1" applyAlignment="1" applyProtection="1">
      <alignment horizontal="center" vertical="center"/>
      <protection locked="0"/>
    </xf>
    <xf numFmtId="0" fontId="12" fillId="0" borderId="7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176" fontId="16" fillId="0" borderId="69" xfId="0" applyNumberFormat="1" applyFont="1" applyBorder="1" applyAlignment="1" applyProtection="1">
      <alignment horizontal="centerContinuous" vertical="center"/>
      <protection locked="0"/>
    </xf>
    <xf numFmtId="176" fontId="14" fillId="0" borderId="59" xfId="0" applyNumberFormat="1" applyFont="1" applyBorder="1" applyAlignment="1" applyProtection="1">
      <alignment horizontal="centerContinuous" vertical="center"/>
      <protection locked="0"/>
    </xf>
    <xf numFmtId="176" fontId="14" fillId="0" borderId="69" xfId="0" applyNumberFormat="1"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176" fontId="16" fillId="0" borderId="59" xfId="0" applyNumberFormat="1" applyFont="1" applyBorder="1" applyAlignment="1" applyProtection="1">
      <alignment horizontal="centerContinuous" vertical="center"/>
      <protection locked="0"/>
    </xf>
    <xf numFmtId="0" fontId="14" fillId="0" borderId="15" xfId="0" applyFont="1" applyBorder="1" applyAlignment="1" applyProtection="1">
      <alignment vertical="center"/>
      <protection locked="0"/>
    </xf>
    <xf numFmtId="176" fontId="14" fillId="0" borderId="54" xfId="0" applyNumberFormat="1" applyFont="1" applyBorder="1" applyAlignment="1" applyProtection="1">
      <alignment horizontal="center" vertical="center"/>
      <protection locked="0"/>
    </xf>
    <xf numFmtId="0" fontId="12" fillId="0" borderId="68" xfId="0" applyFont="1" applyBorder="1" applyAlignment="1" applyProtection="1">
      <alignment horizontal="center" vertical="center"/>
      <protection locked="0"/>
    </xf>
    <xf numFmtId="176" fontId="14" fillId="0" borderId="78" xfId="0" applyNumberFormat="1" applyFont="1" applyBorder="1" applyAlignment="1" applyProtection="1">
      <alignment horizontal="centerContinuous" vertical="center"/>
      <protection locked="0"/>
    </xf>
    <xf numFmtId="176" fontId="16" fillId="0" borderId="57" xfId="0" applyNumberFormat="1" applyFont="1" applyBorder="1" applyAlignment="1" applyProtection="1">
      <alignment horizontal="centerContinuous" vertical="center"/>
      <protection locked="0"/>
    </xf>
    <xf numFmtId="0" fontId="14" fillId="0" borderId="42" xfId="0" applyFont="1" applyBorder="1" applyAlignment="1" applyProtection="1">
      <alignment vertical="center"/>
      <protection locked="0"/>
    </xf>
    <xf numFmtId="176" fontId="14" fillId="0" borderId="57" xfId="0" applyNumberFormat="1" applyFont="1" applyBorder="1" applyAlignment="1" applyProtection="1">
      <alignment horizontal="center" vertical="center"/>
      <protection locked="0"/>
    </xf>
    <xf numFmtId="176" fontId="14" fillId="0" borderId="79" xfId="0" applyNumberFormat="1" applyFont="1" applyBorder="1" applyAlignment="1" applyProtection="1">
      <alignment horizontal="center" vertical="center"/>
      <protection locked="0"/>
    </xf>
    <xf numFmtId="176" fontId="14" fillId="0" borderId="36" xfId="0" applyNumberFormat="1" applyFont="1" applyBorder="1" applyAlignment="1" applyProtection="1">
      <alignment horizontal="center" vertical="center"/>
      <protection locked="0"/>
    </xf>
    <xf numFmtId="176" fontId="19" fillId="0" borderId="49" xfId="0" applyNumberFormat="1" applyFont="1" applyBorder="1" applyAlignment="1" applyProtection="1">
      <alignment horizontal="center" vertical="center"/>
      <protection locked="0"/>
    </xf>
    <xf numFmtId="176" fontId="32" fillId="0" borderId="50" xfId="0" applyNumberFormat="1" applyFont="1" applyBorder="1" applyAlignment="1" applyProtection="1">
      <alignment horizontal="center" vertical="center"/>
      <protection locked="0"/>
    </xf>
    <xf numFmtId="176" fontId="14" fillId="0" borderId="50" xfId="0" applyNumberFormat="1"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176" fontId="19" fillId="0" borderId="13" xfId="0" applyNumberFormat="1" applyFont="1" applyBorder="1" applyAlignment="1" applyProtection="1">
      <alignment horizontal="center" vertical="center"/>
      <protection locked="0"/>
    </xf>
    <xf numFmtId="0" fontId="14" fillId="0" borderId="0" xfId="0" applyFont="1" applyAlignment="1" applyProtection="1">
      <alignment vertical="center"/>
      <protection locked="0"/>
    </xf>
    <xf numFmtId="176" fontId="19" fillId="0" borderId="23" xfId="0" applyNumberFormat="1" applyFont="1" applyBorder="1" applyAlignment="1" applyProtection="1">
      <alignment horizontal="center" vertical="center"/>
      <protection locked="0"/>
    </xf>
    <xf numFmtId="176" fontId="19" fillId="0" borderId="63" xfId="0" applyNumberFormat="1" applyFont="1" applyBorder="1" applyAlignment="1" applyProtection="1">
      <alignment horizontal="center" vertical="center"/>
      <protection locked="0"/>
    </xf>
    <xf numFmtId="176" fontId="19" fillId="0" borderId="56" xfId="0" applyNumberFormat="1" applyFont="1" applyBorder="1" applyAlignment="1" applyProtection="1">
      <alignment horizontal="center" vertical="center"/>
      <protection locked="0"/>
    </xf>
    <xf numFmtId="176" fontId="14" fillId="0" borderId="36" xfId="0" applyNumberFormat="1" applyFont="1" applyBorder="1" applyAlignment="1" applyProtection="1">
      <alignment horizontal="centerContinuous" vertical="center"/>
      <protection locked="0"/>
    </xf>
    <xf numFmtId="3" fontId="29" fillId="0" borderId="22" xfId="0" applyNumberFormat="1" applyFont="1" applyBorder="1" applyAlignment="1" applyProtection="1">
      <alignment horizontal="distributed" vertical="center"/>
      <protection locked="0"/>
    </xf>
    <xf numFmtId="176" fontId="28" fillId="0" borderId="80" xfId="0" applyNumberFormat="1" applyFont="1" applyBorder="1" applyAlignment="1" applyProtection="1">
      <alignment horizontal="center" vertical="center"/>
      <protection locked="0"/>
    </xf>
    <xf numFmtId="176" fontId="30" fillId="0" borderId="81" xfId="0" applyNumberFormat="1" applyFont="1" applyBorder="1" applyAlignment="1" applyProtection="1">
      <alignment vertical="center"/>
      <protection locked="0"/>
    </xf>
    <xf numFmtId="176" fontId="19" fillId="0" borderId="80" xfId="0" applyNumberFormat="1" applyFont="1" applyBorder="1" applyAlignment="1" applyProtection="1">
      <alignment horizontal="center" vertical="center"/>
      <protection locked="0"/>
    </xf>
    <xf numFmtId="176" fontId="8" fillId="0" borderId="81" xfId="0" applyNumberFormat="1" applyFont="1" applyBorder="1" applyAlignment="1" applyProtection="1">
      <alignment vertical="center"/>
      <protection locked="0"/>
    </xf>
    <xf numFmtId="176" fontId="4" fillId="0" borderId="82" xfId="0" applyNumberFormat="1" applyFont="1" applyBorder="1" applyAlignment="1" applyProtection="1">
      <alignment vertical="center"/>
      <protection locked="0"/>
    </xf>
    <xf numFmtId="0" fontId="19" fillId="0" borderId="45" xfId="0" applyFont="1" applyBorder="1" applyAlignment="1" applyProtection="1">
      <alignment horizontal="center" vertical="center"/>
      <protection locked="0"/>
    </xf>
    <xf numFmtId="0" fontId="16" fillId="0" borderId="18" xfId="0" applyFont="1" applyBorder="1" applyAlignment="1" applyProtection="1">
      <alignment horizontal="centerContinuous" vertical="center"/>
      <protection locked="0"/>
    </xf>
    <xf numFmtId="3" fontId="14" fillId="0" borderId="2" xfId="0" applyNumberFormat="1" applyFont="1" applyBorder="1" applyAlignment="1" applyProtection="1">
      <alignment horizontal="centerContinuous" vertical="center"/>
      <protection locked="0"/>
    </xf>
    <xf numFmtId="176" fontId="14" fillId="0" borderId="19" xfId="0" applyNumberFormat="1" applyFont="1" applyBorder="1" applyAlignment="1" applyProtection="1">
      <alignment horizontal="centerContinuous" vertical="center"/>
      <protection locked="0"/>
    </xf>
    <xf numFmtId="3" fontId="7" fillId="0" borderId="43" xfId="0" applyNumberFormat="1" applyFont="1" applyBorder="1" applyAlignment="1" applyProtection="1">
      <alignment horizontal="distributed" vertical="center"/>
      <protection locked="0"/>
    </xf>
    <xf numFmtId="3" fontId="7" fillId="0" borderId="2" xfId="0" applyNumberFormat="1" applyFont="1" applyBorder="1" applyAlignment="1" applyProtection="1">
      <alignment horizontal="distributed" vertical="center"/>
      <protection locked="0"/>
    </xf>
    <xf numFmtId="0" fontId="27" fillId="0" borderId="42" xfId="0" applyFont="1" applyBorder="1" applyAlignment="1" applyProtection="1">
      <alignment horizontal="centerContinuous" vertical="center"/>
      <protection locked="0"/>
    </xf>
    <xf numFmtId="176" fontId="28" fillId="0" borderId="56" xfId="0" applyNumberFormat="1" applyFont="1" applyBorder="1" applyAlignment="1" applyProtection="1">
      <alignment horizontal="centerContinuous" vertical="center"/>
      <protection locked="0"/>
    </xf>
    <xf numFmtId="176" fontId="34" fillId="0" borderId="19" xfId="0" applyNumberFormat="1" applyFont="1" applyBorder="1" applyAlignment="1" applyProtection="1">
      <alignment horizontal="center" vertical="center"/>
      <protection locked="0"/>
    </xf>
    <xf numFmtId="176" fontId="7" fillId="0" borderId="2" xfId="0" applyNumberFormat="1" applyFont="1" applyBorder="1" applyAlignment="1" applyProtection="1">
      <alignment horizontal="centerContinuous" vertical="center"/>
      <protection locked="0"/>
    </xf>
    <xf numFmtId="0" fontId="7" fillId="0" borderId="15" xfId="0" applyFont="1" applyBorder="1" applyAlignment="1" applyProtection="1">
      <alignment horizontal="centerContinuous" vertical="center"/>
      <protection locked="0"/>
    </xf>
    <xf numFmtId="176" fontId="7" fillId="0" borderId="0" xfId="0" applyNumberFormat="1" applyFont="1" applyAlignment="1" applyProtection="1">
      <alignment horizontal="centerContinuous" vertical="center"/>
      <protection locked="0"/>
    </xf>
    <xf numFmtId="176" fontId="34" fillId="0" borderId="80" xfId="0" applyNumberFormat="1" applyFont="1" applyBorder="1" applyAlignment="1" applyProtection="1">
      <alignment horizontal="center" vertical="center"/>
      <protection locked="0"/>
    </xf>
    <xf numFmtId="0" fontId="14" fillId="0" borderId="83"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177" fontId="21" fillId="2" borderId="4" xfId="0" applyNumberFormat="1" applyFont="1" applyFill="1" applyBorder="1" applyAlignment="1">
      <alignment horizontal="right" vertical="center"/>
    </xf>
    <xf numFmtId="177" fontId="7" fillId="2" borderId="3" xfId="0" applyNumberFormat="1" applyFont="1" applyFill="1" applyBorder="1" applyAlignment="1">
      <alignment vertical="center"/>
    </xf>
    <xf numFmtId="0" fontId="3" fillId="2" borderId="4" xfId="0" applyFont="1" applyFill="1" applyBorder="1" applyAlignment="1">
      <alignment horizontal="distributed"/>
    </xf>
    <xf numFmtId="0" fontId="3" fillId="2" borderId="9" xfId="0" applyFont="1" applyFill="1" applyBorder="1"/>
    <xf numFmtId="0" fontId="7" fillId="2" borderId="5" xfId="0" applyFont="1" applyFill="1" applyBorder="1" applyAlignment="1">
      <alignment vertical="center"/>
    </xf>
    <xf numFmtId="0" fontId="7" fillId="2" borderId="15" xfId="0" applyFont="1" applyFill="1" applyBorder="1" applyAlignment="1">
      <alignment vertical="center"/>
    </xf>
    <xf numFmtId="0" fontId="7" fillId="2" borderId="0" xfId="0" applyFont="1" applyFill="1" applyAlignment="1">
      <alignment vertical="center"/>
    </xf>
    <xf numFmtId="177" fontId="21" fillId="2" borderId="15" xfId="0" applyNumberFormat="1" applyFont="1" applyFill="1" applyBorder="1" applyAlignment="1">
      <alignment horizontal="right" vertical="center"/>
    </xf>
    <xf numFmtId="177" fontId="21" fillId="2" borderId="0" xfId="0" applyNumberFormat="1" applyFont="1" applyFill="1" applyAlignment="1">
      <alignment horizontal="right" vertical="center"/>
    </xf>
    <xf numFmtId="176" fontId="7" fillId="2" borderId="3" xfId="0" applyNumberFormat="1" applyFont="1" applyFill="1" applyBorder="1" applyAlignment="1">
      <alignment vertical="center"/>
    </xf>
    <xf numFmtId="0" fontId="3" fillId="2" borderId="15" xfId="0" applyFont="1" applyFill="1" applyBorder="1"/>
    <xf numFmtId="0" fontId="3" fillId="2" borderId="0" xfId="0" applyFont="1" applyFill="1"/>
    <xf numFmtId="177" fontId="7" fillId="2" borderId="5" xfId="0" applyNumberFormat="1" applyFont="1" applyFill="1" applyBorder="1" applyAlignment="1">
      <alignment vertical="center"/>
    </xf>
    <xf numFmtId="0" fontId="7" fillId="2" borderId="6" xfId="0" applyFont="1" applyFill="1" applyBorder="1" applyAlignment="1">
      <alignment vertical="center"/>
    </xf>
    <xf numFmtId="0" fontId="3" fillId="2" borderId="5" xfId="0" applyFont="1" applyFill="1" applyBorder="1"/>
    <xf numFmtId="0" fontId="3" fillId="2" borderId="6" xfId="0" applyFont="1" applyFill="1" applyBorder="1"/>
    <xf numFmtId="0" fontId="12" fillId="0" borderId="84" xfId="0" applyFont="1" applyBorder="1" applyAlignment="1">
      <alignment vertical="center"/>
    </xf>
    <xf numFmtId="179" fontId="8" fillId="0" borderId="6" xfId="0" applyNumberFormat="1" applyFont="1" applyBorder="1" applyAlignment="1">
      <alignment vertical="center"/>
    </xf>
    <xf numFmtId="176" fontId="4" fillId="0" borderId="11" xfId="0" applyNumberFormat="1" applyFont="1" applyBorder="1" applyAlignment="1">
      <alignment vertical="center"/>
    </xf>
    <xf numFmtId="0" fontId="12" fillId="0" borderId="34" xfId="0" applyFont="1" applyBorder="1" applyAlignment="1">
      <alignment vertical="center"/>
    </xf>
    <xf numFmtId="176" fontId="31" fillId="2" borderId="35" xfId="0" applyNumberFormat="1" applyFont="1" applyFill="1" applyBorder="1" applyAlignment="1">
      <alignment vertical="center"/>
    </xf>
    <xf numFmtId="176" fontId="31" fillId="2" borderId="37" xfId="0" applyNumberFormat="1" applyFont="1" applyFill="1" applyBorder="1" applyAlignment="1">
      <alignment vertical="center"/>
    </xf>
    <xf numFmtId="176" fontId="4" fillId="2" borderId="16" xfId="0" applyNumberFormat="1" applyFont="1" applyFill="1" applyBorder="1" applyAlignment="1">
      <alignment vertical="center"/>
    </xf>
    <xf numFmtId="176" fontId="31" fillId="2" borderId="85" xfId="0" applyNumberFormat="1" applyFont="1" applyFill="1" applyBorder="1" applyAlignment="1">
      <alignment vertical="center"/>
    </xf>
    <xf numFmtId="176" fontId="4" fillId="2" borderId="17" xfId="0" applyNumberFormat="1" applyFont="1" applyFill="1" applyBorder="1" applyAlignment="1">
      <alignment vertical="center"/>
    </xf>
    <xf numFmtId="176" fontId="31" fillId="2" borderId="86" xfId="0" applyNumberFormat="1" applyFont="1" applyFill="1" applyBorder="1" applyAlignment="1">
      <alignment vertical="center"/>
    </xf>
    <xf numFmtId="0" fontId="3" fillId="2" borderId="4" xfId="0" applyFont="1" applyFill="1" applyBorder="1"/>
    <xf numFmtId="177" fontId="12" fillId="2" borderId="3" xfId="0" applyNumberFormat="1" applyFont="1" applyFill="1" applyBorder="1" applyAlignment="1">
      <alignment vertical="center"/>
    </xf>
    <xf numFmtId="176" fontId="2" fillId="0" borderId="37" xfId="0" applyNumberFormat="1" applyFont="1" applyBorder="1" applyAlignment="1">
      <alignment vertical="center"/>
    </xf>
    <xf numFmtId="0" fontId="12" fillId="0" borderId="84" xfId="0" applyFont="1" applyBorder="1" applyAlignment="1">
      <alignment horizontal="center" vertical="center"/>
    </xf>
    <xf numFmtId="0" fontId="27" fillId="0" borderId="15" xfId="0" applyFont="1" applyBorder="1" applyAlignment="1">
      <alignment horizontal="center" vertical="center"/>
    </xf>
    <xf numFmtId="176" fontId="30" fillId="0" borderId="32" xfId="0" applyNumberFormat="1" applyFont="1" applyBorder="1" applyAlignment="1" applyProtection="1">
      <alignment vertical="center"/>
      <protection locked="0"/>
    </xf>
    <xf numFmtId="176" fontId="30" fillId="2" borderId="35" xfId="0" applyNumberFormat="1" applyFont="1" applyFill="1" applyBorder="1" applyAlignment="1">
      <alignment vertical="center"/>
    </xf>
    <xf numFmtId="176" fontId="30" fillId="0" borderId="87" xfId="0" applyNumberFormat="1" applyFont="1" applyBorder="1" applyAlignment="1" applyProtection="1">
      <alignment vertical="center"/>
      <protection locked="0"/>
    </xf>
    <xf numFmtId="176" fontId="42" fillId="2" borderId="37" xfId="0" applyNumberFormat="1" applyFont="1" applyFill="1" applyBorder="1" applyAlignment="1">
      <alignment vertical="center"/>
    </xf>
    <xf numFmtId="176" fontId="42" fillId="2" borderId="85" xfId="0" applyNumberFormat="1" applyFont="1" applyFill="1" applyBorder="1" applyAlignment="1">
      <alignment vertical="center"/>
    </xf>
    <xf numFmtId="176" fontId="2" fillId="2" borderId="37" xfId="0" applyNumberFormat="1" applyFont="1" applyFill="1" applyBorder="1" applyAlignment="1">
      <alignment vertical="center"/>
    </xf>
    <xf numFmtId="176" fontId="2" fillId="2" borderId="85" xfId="0" applyNumberFormat="1" applyFont="1" applyFill="1" applyBorder="1" applyAlignment="1">
      <alignment vertical="center"/>
    </xf>
    <xf numFmtId="176" fontId="8" fillId="0" borderId="37" xfId="0" applyNumberFormat="1" applyFont="1" applyBorder="1" applyAlignment="1">
      <alignment vertical="center"/>
    </xf>
    <xf numFmtId="0" fontId="4" fillId="0" borderId="0" xfId="0" applyFont="1" applyAlignment="1">
      <alignment vertical="center"/>
    </xf>
    <xf numFmtId="176" fontId="2" fillId="2" borderId="88" xfId="0" applyNumberFormat="1" applyFont="1" applyFill="1" applyBorder="1" applyAlignment="1">
      <alignment vertical="center"/>
    </xf>
    <xf numFmtId="176" fontId="25" fillId="0" borderId="88" xfId="0" applyNumberFormat="1" applyFont="1" applyBorder="1" applyAlignment="1">
      <alignment vertical="center"/>
    </xf>
    <xf numFmtId="176" fontId="4" fillId="2" borderId="16" xfId="0" applyNumberFormat="1" applyFont="1" applyFill="1" applyBorder="1" applyAlignment="1" applyProtection="1">
      <alignment vertical="center"/>
      <protection locked="0"/>
    </xf>
    <xf numFmtId="0" fontId="36" fillId="0" borderId="7" xfId="0" applyFont="1" applyBorder="1" applyAlignment="1" applyProtection="1">
      <alignment horizontal="left"/>
      <protection locked="0"/>
    </xf>
    <xf numFmtId="176" fontId="30" fillId="0" borderId="89" xfId="0" applyNumberFormat="1" applyFont="1" applyBorder="1" applyAlignment="1" applyProtection="1">
      <alignment vertical="center"/>
      <protection locked="0"/>
    </xf>
    <xf numFmtId="176" fontId="30" fillId="0" borderId="90" xfId="0" applyNumberFormat="1" applyFont="1" applyBorder="1" applyAlignment="1" applyProtection="1">
      <alignment vertical="center"/>
      <protection locked="0"/>
    </xf>
    <xf numFmtId="176" fontId="30" fillId="0" borderId="91" xfId="0" applyNumberFormat="1" applyFont="1" applyBorder="1" applyAlignment="1" applyProtection="1">
      <alignment vertical="center"/>
      <protection locked="0"/>
    </xf>
    <xf numFmtId="176" fontId="30" fillId="0" borderId="92" xfId="0" applyNumberFormat="1" applyFont="1" applyBorder="1" applyAlignment="1" applyProtection="1">
      <alignment vertical="center"/>
      <protection locked="0"/>
    </xf>
    <xf numFmtId="176" fontId="30" fillId="0" borderId="14" xfId="0" applyNumberFormat="1" applyFont="1" applyBorder="1" applyAlignment="1" applyProtection="1">
      <alignment vertical="center"/>
      <protection locked="0"/>
    </xf>
    <xf numFmtId="176" fontId="30" fillId="0" borderId="93" xfId="0" applyNumberFormat="1" applyFont="1" applyBorder="1" applyAlignment="1" applyProtection="1">
      <alignment vertical="center"/>
      <protection locked="0"/>
    </xf>
    <xf numFmtId="176" fontId="30" fillId="0" borderId="94" xfId="0" applyNumberFormat="1" applyFont="1" applyBorder="1" applyAlignment="1" applyProtection="1">
      <alignment vertical="center"/>
      <protection locked="0"/>
    </xf>
    <xf numFmtId="0" fontId="7" fillId="0" borderId="21" xfId="0" applyFont="1" applyBorder="1" applyAlignment="1" applyProtection="1">
      <alignment horizontal="centerContinuous" vertical="center"/>
      <protection locked="0"/>
    </xf>
    <xf numFmtId="179" fontId="8" fillId="0" borderId="43" xfId="0" applyNumberFormat="1" applyFont="1" applyBorder="1" applyAlignment="1" applyProtection="1">
      <alignment horizontal="center" vertical="center"/>
      <protection locked="0"/>
    </xf>
    <xf numFmtId="176" fontId="14" fillId="0" borderId="95" xfId="0" applyNumberFormat="1" applyFont="1" applyBorder="1" applyAlignment="1" applyProtection="1">
      <alignment horizontal="center" vertical="center"/>
      <protection locked="0"/>
    </xf>
    <xf numFmtId="176" fontId="30" fillId="0" borderId="96" xfId="0" applyNumberFormat="1" applyFont="1" applyBorder="1" applyAlignment="1" applyProtection="1">
      <alignment vertical="center"/>
      <protection locked="0"/>
    </xf>
    <xf numFmtId="176" fontId="30" fillId="0" borderId="79" xfId="0" applyNumberFormat="1" applyFont="1" applyBorder="1" applyAlignment="1" applyProtection="1">
      <alignment vertical="center"/>
      <protection locked="0"/>
    </xf>
    <xf numFmtId="176" fontId="30" fillId="0" borderId="12" xfId="0" applyNumberFormat="1" applyFont="1" applyBorder="1" applyAlignment="1" applyProtection="1">
      <alignment vertical="center"/>
      <protection locked="0"/>
    </xf>
    <xf numFmtId="176" fontId="30" fillId="0" borderId="97" xfId="0" applyNumberFormat="1" applyFont="1" applyBorder="1" applyAlignment="1" applyProtection="1">
      <alignment vertical="center"/>
      <protection locked="0"/>
    </xf>
    <xf numFmtId="176" fontId="30" fillId="0" borderId="98" xfId="0" applyNumberFormat="1" applyFont="1" applyBorder="1" applyAlignment="1" applyProtection="1">
      <alignment vertical="center"/>
      <protection locked="0"/>
    </xf>
    <xf numFmtId="176" fontId="30" fillId="0" borderId="99" xfId="0" applyNumberFormat="1" applyFont="1" applyBorder="1" applyAlignment="1" applyProtection="1">
      <alignment vertical="center"/>
      <protection locked="0"/>
    </xf>
    <xf numFmtId="0" fontId="14" fillId="0" borderId="2" xfId="0" applyFont="1" applyBorder="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3" fontId="1" fillId="0" borderId="43" xfId="0" applyNumberFormat="1" applyFont="1" applyBorder="1" applyAlignment="1" applyProtection="1">
      <alignment horizontal="distributed" vertical="center"/>
      <protection locked="0"/>
    </xf>
    <xf numFmtId="0" fontId="12" fillId="0" borderId="0" xfId="0" applyFont="1" applyAlignment="1" applyProtection="1">
      <alignment vertical="center"/>
      <protection locked="0"/>
    </xf>
    <xf numFmtId="3" fontId="14" fillId="0" borderId="6" xfId="0" applyNumberFormat="1" applyFont="1" applyBorder="1" applyAlignment="1" applyProtection="1">
      <alignment vertical="center"/>
      <protection locked="0"/>
    </xf>
    <xf numFmtId="0" fontId="16" fillId="0" borderId="0" xfId="0" applyFont="1" applyAlignment="1" applyProtection="1">
      <alignment horizontal="center" vertical="center"/>
      <protection locked="0"/>
    </xf>
    <xf numFmtId="176" fontId="28" fillId="0" borderId="10" xfId="0" applyNumberFormat="1" applyFont="1" applyBorder="1" applyAlignment="1" applyProtection="1">
      <alignment vertical="center"/>
      <protection locked="0"/>
    </xf>
    <xf numFmtId="178" fontId="40" fillId="2" borderId="4" xfId="0" applyNumberFormat="1" applyFont="1" applyFill="1" applyBorder="1" applyAlignment="1">
      <alignment horizontal="center" vertical="center"/>
    </xf>
    <xf numFmtId="178" fontId="40" fillId="2" borderId="6" xfId="0" applyNumberFormat="1" applyFont="1" applyFill="1" applyBorder="1" applyAlignment="1">
      <alignment horizontal="center" vertical="center"/>
    </xf>
    <xf numFmtId="0" fontId="3" fillId="0" borderId="7" xfId="0" applyFont="1" applyBorder="1" applyAlignment="1">
      <alignment horizontal="distributed"/>
    </xf>
    <xf numFmtId="178" fontId="40" fillId="2" borderId="5" xfId="0" applyNumberFormat="1" applyFont="1" applyFill="1" applyBorder="1" applyAlignment="1">
      <alignment horizontal="center" vertical="center"/>
    </xf>
    <xf numFmtId="176" fontId="30" fillId="0" borderId="100" xfId="0" applyNumberFormat="1" applyFont="1" applyBorder="1" applyAlignment="1" applyProtection="1">
      <alignment vertical="center"/>
      <protection locked="0"/>
    </xf>
    <xf numFmtId="3" fontId="12" fillId="0" borderId="2" xfId="0" applyNumberFormat="1" applyFont="1" applyBorder="1" applyAlignment="1" applyProtection="1">
      <alignment horizontal="centerContinuous" vertical="center" shrinkToFit="1"/>
      <protection locked="0"/>
    </xf>
    <xf numFmtId="176" fontId="28" fillId="0" borderId="53" xfId="0" applyNumberFormat="1" applyFont="1" applyBorder="1" applyAlignment="1" applyProtection="1">
      <alignment horizontal="center" vertical="center" wrapText="1"/>
      <protection locked="0"/>
    </xf>
    <xf numFmtId="3" fontId="12" fillId="0" borderId="21" xfId="0" applyNumberFormat="1" applyFont="1" applyBorder="1" applyAlignment="1" applyProtection="1">
      <alignment horizontal="centerContinuous" vertical="center" shrinkToFit="1"/>
      <protection locked="0"/>
    </xf>
    <xf numFmtId="176" fontId="28" fillId="0" borderId="23" xfId="0" applyNumberFormat="1" applyFont="1" applyBorder="1" applyAlignment="1" applyProtection="1">
      <alignment horizontal="center" vertical="center" wrapText="1"/>
      <protection locked="0"/>
    </xf>
    <xf numFmtId="0" fontId="25" fillId="0" borderId="43" xfId="0" applyFont="1" applyBorder="1" applyAlignment="1" applyProtection="1">
      <alignment horizontal="left" vertical="center"/>
      <protection locked="0"/>
    </xf>
    <xf numFmtId="176" fontId="36" fillId="0" borderId="13" xfId="0" applyNumberFormat="1" applyFont="1" applyBorder="1" applyAlignment="1" applyProtection="1">
      <alignment horizontal="center" vertical="center"/>
      <protection locked="0"/>
    </xf>
    <xf numFmtId="176" fontId="6" fillId="0" borderId="53" xfId="0" applyNumberFormat="1" applyFont="1" applyBorder="1" applyAlignment="1" applyProtection="1">
      <alignment horizontal="center" vertical="center" wrapText="1"/>
      <protection locked="0"/>
    </xf>
    <xf numFmtId="176" fontId="6" fillId="0" borderId="56" xfId="0" applyNumberFormat="1" applyFont="1" applyBorder="1" applyAlignment="1" applyProtection="1">
      <alignment horizontal="center" vertical="center"/>
      <protection locked="0"/>
    </xf>
    <xf numFmtId="176" fontId="6" fillId="0" borderId="2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protection locked="0"/>
    </xf>
    <xf numFmtId="176" fontId="20" fillId="0" borderId="53" xfId="0" applyNumberFormat="1" applyFont="1" applyBorder="1" applyAlignment="1" applyProtection="1">
      <alignment horizontal="center" vertical="center" wrapText="1"/>
      <protection locked="0"/>
    </xf>
    <xf numFmtId="3" fontId="12" fillId="0" borderId="18" xfId="0" applyNumberFormat="1" applyFont="1" applyBorder="1" applyAlignment="1" applyProtection="1">
      <alignment vertical="center"/>
      <protection locked="0"/>
    </xf>
    <xf numFmtId="176" fontId="28" fillId="0" borderId="67" xfId="0" applyNumberFormat="1" applyFont="1" applyBorder="1" applyAlignment="1" applyProtection="1">
      <alignment horizontal="center" vertical="center" wrapText="1"/>
      <protection locked="0"/>
    </xf>
    <xf numFmtId="176" fontId="8" fillId="0" borderId="75" xfId="0" applyNumberFormat="1" applyFont="1" applyBorder="1" applyAlignment="1" applyProtection="1">
      <alignment vertical="center"/>
      <protection locked="0"/>
    </xf>
    <xf numFmtId="0" fontId="19" fillId="0" borderId="5" xfId="0" applyFont="1" applyBorder="1" applyAlignment="1" applyProtection="1">
      <alignment horizontal="center" vertical="center"/>
      <protection locked="0"/>
    </xf>
    <xf numFmtId="184" fontId="0" fillId="0" borderId="0" xfId="2" applyNumberFormat="1" applyFont="1" applyProtection="1">
      <protection locked="0"/>
    </xf>
    <xf numFmtId="184" fontId="23" fillId="0" borderId="0" xfId="2" applyNumberFormat="1" applyFont="1" applyAlignment="1" applyProtection="1">
      <alignment horizontal="center" vertical="center"/>
      <protection locked="0"/>
    </xf>
    <xf numFmtId="184" fontId="23" fillId="0" borderId="0" xfId="2" applyNumberFormat="1" applyFont="1" applyAlignment="1">
      <alignment horizontal="center" vertical="center"/>
    </xf>
    <xf numFmtId="184" fontId="23" fillId="0" borderId="0" xfId="2" applyNumberFormat="1" applyFont="1" applyAlignment="1">
      <alignment horizontal="center" vertical="center" shrinkToFit="1"/>
    </xf>
    <xf numFmtId="176" fontId="14" fillId="0" borderId="10" xfId="0" applyNumberFormat="1" applyFont="1" applyBorder="1" applyAlignment="1" applyProtection="1">
      <alignment horizontal="right" vertical="center"/>
      <protection locked="0"/>
    </xf>
    <xf numFmtId="0" fontId="28" fillId="0" borderId="18" xfId="0" applyFont="1" applyBorder="1" applyAlignment="1" applyProtection="1">
      <alignment horizontal="center" vertical="center"/>
      <protection locked="0"/>
    </xf>
    <xf numFmtId="176" fontId="14" fillId="0" borderId="0" xfId="0" applyNumberFormat="1" applyFont="1" applyAlignment="1" applyProtection="1">
      <alignment horizontal="right" vertical="center"/>
      <protection locked="0"/>
    </xf>
    <xf numFmtId="176" fontId="6" fillId="0" borderId="19" xfId="0" applyNumberFormat="1" applyFont="1" applyBorder="1" applyAlignment="1" applyProtection="1">
      <alignment horizontal="center" vertical="center" wrapText="1"/>
      <protection locked="0"/>
    </xf>
    <xf numFmtId="176" fontId="25" fillId="0" borderId="36" xfId="0" applyNumberFormat="1" applyFont="1" applyBorder="1" applyAlignment="1">
      <alignment vertical="center"/>
    </xf>
    <xf numFmtId="176" fontId="2" fillId="0" borderId="90" xfId="0" applyNumberFormat="1" applyFont="1" applyBorder="1" applyAlignment="1">
      <alignment vertical="center"/>
    </xf>
    <xf numFmtId="176" fontId="7" fillId="0" borderId="90" xfId="0" applyNumberFormat="1" applyFont="1" applyBorder="1" applyAlignment="1" applyProtection="1">
      <alignment horizontal="center" vertical="center"/>
      <protection locked="0"/>
    </xf>
    <xf numFmtId="179" fontId="8" fillId="0" borderId="18" xfId="0" applyNumberFormat="1" applyFont="1" applyBorder="1" applyAlignment="1">
      <alignment vertical="center"/>
    </xf>
    <xf numFmtId="179" fontId="8" fillId="0" borderId="2" xfId="0" applyNumberFormat="1" applyFont="1" applyBorder="1" applyAlignment="1">
      <alignment vertical="center"/>
    </xf>
    <xf numFmtId="179" fontId="8" fillId="0" borderId="19" xfId="0" applyNumberFormat="1" applyFont="1" applyBorder="1" applyAlignment="1">
      <alignment vertical="center"/>
    </xf>
    <xf numFmtId="176" fontId="2" fillId="2" borderId="17" xfId="0" applyNumberFormat="1" applyFont="1" applyFill="1" applyBorder="1" applyAlignment="1">
      <alignment vertical="center"/>
    </xf>
    <xf numFmtId="0" fontId="27" fillId="0" borderId="101"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0" borderId="102" xfId="0" applyFont="1" applyBorder="1" applyAlignment="1" applyProtection="1">
      <alignment horizontal="center" vertical="center"/>
      <protection locked="0"/>
    </xf>
    <xf numFmtId="0" fontId="27" fillId="0" borderId="77" xfId="0" applyFont="1" applyBorder="1" applyAlignment="1" applyProtection="1">
      <alignment horizontal="center" vertical="center"/>
      <protection locked="0"/>
    </xf>
    <xf numFmtId="0" fontId="27" fillId="0" borderId="52" xfId="0" applyFont="1" applyBorder="1" applyAlignment="1" applyProtection="1">
      <alignment horizontal="center" vertical="center"/>
      <protection locked="0"/>
    </xf>
    <xf numFmtId="0" fontId="27" fillId="0" borderId="68" xfId="0" applyFont="1" applyBorder="1" applyAlignment="1" applyProtection="1">
      <alignment horizontal="center" vertical="center"/>
      <protection locked="0"/>
    </xf>
    <xf numFmtId="176" fontId="30" fillId="0" borderId="103" xfId="0" applyNumberFormat="1" applyFont="1" applyBorder="1" applyAlignment="1" applyProtection="1">
      <alignment vertical="center"/>
      <protection locked="0"/>
    </xf>
    <xf numFmtId="176" fontId="30" fillId="0" borderId="31" xfId="0" applyNumberFormat="1" applyFont="1" applyBorder="1" applyAlignment="1" applyProtection="1">
      <alignment vertical="center"/>
      <protection locked="0"/>
    </xf>
    <xf numFmtId="176" fontId="14" fillId="0" borderId="104" xfId="0" applyNumberFormat="1" applyFont="1" applyBorder="1" applyAlignment="1" applyProtection="1">
      <alignment horizontal="center" vertical="center"/>
      <protection locked="0"/>
    </xf>
    <xf numFmtId="176" fontId="4" fillId="0" borderId="105" xfId="0" applyNumberFormat="1" applyFont="1" applyBorder="1" applyAlignment="1" applyProtection="1">
      <alignment vertical="center"/>
      <protection locked="0"/>
    </xf>
    <xf numFmtId="176" fontId="30" fillId="0" borderId="104" xfId="0" applyNumberFormat="1" applyFont="1" applyBorder="1" applyAlignment="1" applyProtection="1">
      <alignment horizontal="centerContinuous" vertical="center"/>
      <protection locked="0"/>
    </xf>
    <xf numFmtId="176" fontId="30" fillId="0" borderId="100" xfId="0" applyNumberFormat="1" applyFont="1" applyBorder="1" applyAlignment="1" applyProtection="1">
      <alignment horizontal="centerContinuous" vertical="center"/>
      <protection locked="0"/>
    </xf>
    <xf numFmtId="176" fontId="32" fillId="0" borderId="32" xfId="0" applyNumberFormat="1" applyFont="1" applyBorder="1" applyAlignment="1" applyProtection="1">
      <alignment horizontal="center" vertical="center"/>
      <protection locked="0"/>
    </xf>
    <xf numFmtId="176" fontId="30" fillId="0" borderId="33" xfId="0" applyNumberFormat="1" applyFont="1" applyBorder="1" applyAlignment="1" applyProtection="1">
      <alignment vertical="center"/>
      <protection locked="0"/>
    </xf>
    <xf numFmtId="176" fontId="30" fillId="0" borderId="106" xfId="0" applyNumberFormat="1" applyFont="1" applyBorder="1" applyAlignment="1" applyProtection="1">
      <alignment vertical="center"/>
      <protection locked="0"/>
    </xf>
    <xf numFmtId="0" fontId="24" fillId="0" borderId="0" xfId="0" applyFont="1" applyAlignment="1" applyProtection="1">
      <alignment vertical="center"/>
      <protection locked="0"/>
    </xf>
    <xf numFmtId="176" fontId="30" fillId="0" borderId="107" xfId="0" applyNumberFormat="1" applyFont="1" applyBorder="1" applyAlignment="1" applyProtection="1">
      <alignment vertical="center"/>
      <protection locked="0"/>
    </xf>
    <xf numFmtId="176" fontId="30" fillId="0" borderId="82" xfId="0" applyNumberFormat="1" applyFont="1" applyBorder="1" applyAlignment="1" applyProtection="1">
      <alignment vertical="center"/>
      <protection locked="0"/>
    </xf>
    <xf numFmtId="0" fontId="3" fillId="0" borderId="0" xfId="7" applyFont="1">
      <alignment vertical="center"/>
    </xf>
    <xf numFmtId="0" fontId="47" fillId="0" borderId="0" xfId="7" applyFont="1">
      <alignment vertical="center"/>
    </xf>
    <xf numFmtId="0" fontId="48" fillId="0" borderId="0" xfId="7" applyFont="1">
      <alignment vertical="center"/>
    </xf>
    <xf numFmtId="0" fontId="49" fillId="0" borderId="0" xfId="7" applyFont="1">
      <alignment vertical="center"/>
    </xf>
    <xf numFmtId="0" fontId="51" fillId="0" borderId="0" xfId="7" applyFont="1">
      <alignment vertical="center"/>
    </xf>
    <xf numFmtId="0" fontId="3" fillId="0" borderId="0" xfId="6" applyFont="1">
      <alignment vertical="center"/>
    </xf>
    <xf numFmtId="0" fontId="46" fillId="0" borderId="0" xfId="6" applyFont="1" applyAlignment="1">
      <alignment horizontal="center" vertical="center"/>
    </xf>
    <xf numFmtId="0" fontId="48" fillId="0" borderId="0" xfId="6" applyFont="1">
      <alignment vertical="center"/>
    </xf>
    <xf numFmtId="0" fontId="47" fillId="0" borderId="0" xfId="6" applyFont="1">
      <alignment vertical="center"/>
    </xf>
    <xf numFmtId="0" fontId="5" fillId="0" borderId="0" xfId="6" applyFont="1">
      <alignment vertical="center"/>
    </xf>
    <xf numFmtId="0" fontId="5" fillId="0" borderId="6" xfId="6" applyFont="1" applyBorder="1">
      <alignment vertical="center"/>
    </xf>
    <xf numFmtId="0" fontId="5" fillId="0" borderId="108" xfId="6" applyFont="1" applyBorder="1">
      <alignment vertical="center"/>
    </xf>
    <xf numFmtId="0" fontId="5" fillId="0" borderId="109" xfId="6" applyFont="1" applyBorder="1">
      <alignment vertical="center"/>
    </xf>
    <xf numFmtId="0" fontId="5" fillId="0" borderId="4" xfId="6" applyFont="1" applyBorder="1">
      <alignment vertical="center"/>
    </xf>
    <xf numFmtId="0" fontId="47" fillId="0" borderId="0" xfId="5" applyFont="1">
      <alignment vertical="center"/>
    </xf>
    <xf numFmtId="0" fontId="51" fillId="0" borderId="0" xfId="6" applyFont="1">
      <alignment vertical="center"/>
    </xf>
    <xf numFmtId="0" fontId="5" fillId="0" borderId="0" xfId="6" applyFont="1" applyAlignment="1">
      <alignment horizontal="left" vertical="center"/>
    </xf>
    <xf numFmtId="0" fontId="53" fillId="3" borderId="3" xfId="0" applyFont="1" applyFill="1" applyBorder="1" applyAlignment="1" applyProtection="1">
      <alignment vertical="center"/>
      <protection locked="0"/>
    </xf>
    <xf numFmtId="177" fontId="53" fillId="3" borderId="4" xfId="0" applyNumberFormat="1" applyFont="1" applyFill="1" applyBorder="1" applyAlignment="1" applyProtection="1">
      <alignment vertical="center"/>
      <protection locked="0"/>
    </xf>
    <xf numFmtId="177" fontId="56" fillId="3" borderId="4" xfId="0" applyNumberFormat="1" applyFont="1" applyFill="1" applyBorder="1" applyAlignment="1" applyProtection="1">
      <alignment horizontal="right" vertical="center"/>
      <protection locked="0"/>
    </xf>
    <xf numFmtId="177" fontId="53" fillId="3" borderId="3" xfId="0" applyNumberFormat="1" applyFont="1" applyFill="1" applyBorder="1" applyAlignment="1" applyProtection="1">
      <alignment vertical="center"/>
      <protection locked="0"/>
    </xf>
    <xf numFmtId="0" fontId="58" fillId="3" borderId="9" xfId="0" applyFont="1" applyFill="1" applyBorder="1" applyProtection="1">
      <protection locked="0"/>
    </xf>
    <xf numFmtId="0" fontId="58" fillId="0" borderId="0" xfId="0" applyFont="1"/>
    <xf numFmtId="0" fontId="53" fillId="3" borderId="5" xfId="0" applyFont="1" applyFill="1" applyBorder="1" applyAlignment="1" applyProtection="1">
      <alignment vertical="center"/>
      <protection locked="0"/>
    </xf>
    <xf numFmtId="177" fontId="59" fillId="3" borderId="6" xfId="0" applyNumberFormat="1" applyFont="1" applyFill="1" applyBorder="1" applyAlignment="1" applyProtection="1">
      <alignment vertical="center"/>
      <protection locked="0"/>
    </xf>
    <xf numFmtId="0" fontId="53" fillId="3" borderId="15" xfId="0" applyFont="1" applyFill="1" applyBorder="1" applyAlignment="1" applyProtection="1">
      <alignment vertical="center"/>
      <protection locked="0"/>
    </xf>
    <xf numFmtId="177" fontId="56" fillId="3" borderId="0" xfId="0" applyNumberFormat="1" applyFont="1" applyFill="1" applyAlignment="1" applyProtection="1">
      <alignment horizontal="right" vertical="center"/>
      <protection locked="0"/>
    </xf>
    <xf numFmtId="177" fontId="61" fillId="3" borderId="3" xfId="0" applyNumberFormat="1" applyFont="1" applyFill="1" applyBorder="1" applyAlignment="1" applyProtection="1">
      <alignment vertical="center"/>
      <protection locked="0"/>
    </xf>
    <xf numFmtId="176" fontId="53" fillId="3" borderId="4" xfId="0" applyNumberFormat="1" applyFont="1" applyFill="1" applyBorder="1" applyAlignment="1" applyProtection="1">
      <alignment vertical="center"/>
      <protection locked="0"/>
    </xf>
    <xf numFmtId="176" fontId="53" fillId="3" borderId="3" xfId="0" applyNumberFormat="1" applyFont="1" applyFill="1" applyBorder="1" applyAlignment="1" applyProtection="1">
      <alignment vertical="center"/>
      <protection locked="0"/>
    </xf>
    <xf numFmtId="0" fontId="58" fillId="3" borderId="15" xfId="0" applyFont="1" applyFill="1" applyBorder="1" applyProtection="1">
      <protection locked="0"/>
    </xf>
    <xf numFmtId="176" fontId="53" fillId="3" borderId="0" xfId="0" applyNumberFormat="1" applyFont="1" applyFill="1" applyAlignment="1" applyProtection="1">
      <alignment vertical="center"/>
      <protection locked="0"/>
    </xf>
    <xf numFmtId="177" fontId="53" fillId="3" borderId="5" xfId="0" applyNumberFormat="1" applyFont="1" applyFill="1" applyBorder="1" applyAlignment="1" applyProtection="1">
      <alignment vertical="center"/>
      <protection locked="0"/>
    </xf>
    <xf numFmtId="176" fontId="53" fillId="3" borderId="6" xfId="0" applyNumberFormat="1" applyFont="1" applyFill="1" applyBorder="1" applyAlignment="1" applyProtection="1">
      <alignment vertical="center"/>
      <protection locked="0"/>
    </xf>
    <xf numFmtId="0" fontId="58" fillId="3" borderId="5" xfId="0" applyFont="1" applyFill="1" applyBorder="1" applyProtection="1">
      <protection locked="0"/>
    </xf>
    <xf numFmtId="177" fontId="53" fillId="3" borderId="6" xfId="0" applyNumberFormat="1" applyFont="1" applyFill="1" applyBorder="1" applyAlignment="1" applyProtection="1">
      <alignment vertical="center"/>
      <protection locked="0"/>
    </xf>
    <xf numFmtId="0" fontId="63" fillId="0" borderId="4" xfId="0" applyFont="1" applyBorder="1"/>
    <xf numFmtId="0" fontId="53" fillId="0" borderId="0" xfId="0" applyFont="1" applyAlignment="1">
      <alignment vertical="center"/>
    </xf>
    <xf numFmtId="0" fontId="64" fillId="0" borderId="4" xfId="0" applyFont="1" applyBorder="1"/>
    <xf numFmtId="14" fontId="65" fillId="0" borderId="4" xfId="0" applyNumberFormat="1" applyFont="1" applyBorder="1" applyAlignment="1">
      <alignment horizontal="left"/>
    </xf>
    <xf numFmtId="177" fontId="53" fillId="0" borderId="0" xfId="0" applyNumberFormat="1" applyFont="1" applyAlignment="1">
      <alignment horizontal="center" vertical="center"/>
    </xf>
    <xf numFmtId="0" fontId="64" fillId="0" borderId="6" xfId="0" applyFont="1" applyBorder="1" applyAlignment="1">
      <alignment vertical="center"/>
    </xf>
    <xf numFmtId="0" fontId="64" fillId="0" borderId="0" xfId="0" applyFont="1" applyAlignment="1">
      <alignment vertical="center"/>
    </xf>
    <xf numFmtId="0" fontId="66" fillId="0" borderId="0" xfId="0" applyFont="1" applyAlignment="1">
      <alignment horizontal="center" vertical="center"/>
    </xf>
    <xf numFmtId="176" fontId="53" fillId="0" borderId="0" xfId="0" applyNumberFormat="1" applyFont="1" applyAlignment="1">
      <alignment vertical="center"/>
    </xf>
    <xf numFmtId="177" fontId="53" fillId="0" borderId="0" xfId="0" applyNumberFormat="1" applyFont="1" applyAlignment="1">
      <alignment vertical="center"/>
    </xf>
    <xf numFmtId="0" fontId="67" fillId="0" borderId="20" xfId="0" applyFont="1" applyBorder="1" applyAlignment="1">
      <alignment horizontal="centerContinuous" vertical="center"/>
    </xf>
    <xf numFmtId="0" fontId="68" fillId="0" borderId="20" xfId="0" applyFont="1" applyBorder="1" applyAlignment="1">
      <alignment horizontal="centerContinuous" vertical="center"/>
    </xf>
    <xf numFmtId="0" fontId="68" fillId="0" borderId="7" xfId="0" applyFont="1" applyBorder="1" applyAlignment="1">
      <alignment horizontal="centerContinuous" vertical="center"/>
    </xf>
    <xf numFmtId="0" fontId="53" fillId="0" borderId="7" xfId="0" applyFont="1" applyBorder="1" applyAlignment="1">
      <alignment horizontal="centerContinuous" vertical="center"/>
    </xf>
    <xf numFmtId="176" fontId="68" fillId="0" borderId="8" xfId="0" applyNumberFormat="1" applyFont="1" applyBorder="1" applyAlignment="1">
      <alignment horizontal="centerContinuous" vertical="center"/>
    </xf>
    <xf numFmtId="0" fontId="53" fillId="0" borderId="20" xfId="0" applyFont="1" applyBorder="1" applyAlignment="1">
      <alignment horizontal="centerContinuous" vertical="center"/>
    </xf>
    <xf numFmtId="0" fontId="53" fillId="0" borderId="3" xfId="0" applyFont="1" applyBorder="1" applyAlignment="1">
      <alignment horizontal="centerContinuous" vertical="center"/>
    </xf>
    <xf numFmtId="0" fontId="53" fillId="0" borderId="4" xfId="0" applyFont="1" applyBorder="1" applyAlignment="1">
      <alignment horizontal="centerContinuous" vertical="center"/>
    </xf>
    <xf numFmtId="176" fontId="68" fillId="0" borderId="9" xfId="0" applyNumberFormat="1" applyFont="1" applyBorder="1" applyAlignment="1">
      <alignment horizontal="centerContinuous" vertical="center"/>
    </xf>
    <xf numFmtId="0" fontId="68" fillId="0" borderId="0" xfId="0" applyFont="1" applyAlignment="1">
      <alignment vertical="center"/>
    </xf>
    <xf numFmtId="0" fontId="70" fillId="0" borderId="110" xfId="0" applyFont="1" applyBorder="1" applyAlignment="1">
      <alignment horizontal="center" vertical="center"/>
    </xf>
    <xf numFmtId="0" fontId="61" fillId="0" borderId="110" xfId="0" applyFont="1" applyBorder="1" applyAlignment="1">
      <alignment horizontal="center" vertical="center"/>
    </xf>
    <xf numFmtId="0" fontId="71" fillId="0" borderId="111" xfId="1" applyFont="1" applyBorder="1" applyAlignment="1" applyProtection="1">
      <alignment horizontal="center" vertical="center"/>
    </xf>
    <xf numFmtId="176" fontId="70" fillId="0" borderId="112" xfId="2" applyNumberFormat="1" applyFont="1" applyBorder="1" applyAlignment="1">
      <alignment vertical="center"/>
    </xf>
    <xf numFmtId="176" fontId="72" fillId="0" borderId="36" xfId="0" applyNumberFormat="1" applyFont="1" applyBorder="1" applyAlignment="1">
      <alignment vertical="center"/>
    </xf>
    <xf numFmtId="176" fontId="72" fillId="2" borderId="113" xfId="0" applyNumberFormat="1" applyFont="1" applyFill="1" applyBorder="1" applyAlignment="1">
      <alignment vertical="center"/>
    </xf>
    <xf numFmtId="176" fontId="70" fillId="0" borderId="49" xfId="2" applyNumberFormat="1" applyFont="1" applyBorder="1" applyAlignment="1">
      <alignment vertical="center"/>
    </xf>
    <xf numFmtId="176" fontId="73" fillId="0" borderId="36" xfId="0" applyNumberFormat="1" applyFont="1" applyBorder="1" applyAlignment="1">
      <alignment vertical="center"/>
    </xf>
    <xf numFmtId="176" fontId="74" fillId="2" borderId="1" xfId="0" applyNumberFormat="1" applyFont="1" applyFill="1" applyBorder="1" applyAlignment="1">
      <alignment vertical="center"/>
    </xf>
    <xf numFmtId="176" fontId="70" fillId="0" borderId="114" xfId="2" applyNumberFormat="1" applyFont="1" applyBorder="1" applyAlignment="1">
      <alignment vertical="center"/>
    </xf>
    <xf numFmtId="176" fontId="74" fillId="0" borderId="36" xfId="0" applyNumberFormat="1" applyFont="1" applyBorder="1" applyAlignment="1">
      <alignment vertical="center"/>
    </xf>
    <xf numFmtId="176" fontId="74" fillId="2" borderId="2" xfId="0" applyNumberFormat="1" applyFont="1" applyFill="1" applyBorder="1" applyAlignment="1">
      <alignment vertical="center"/>
    </xf>
    <xf numFmtId="176" fontId="75" fillId="0" borderId="3" xfId="0" applyNumberFormat="1" applyFont="1" applyBorder="1" applyAlignment="1">
      <alignment vertical="center"/>
    </xf>
    <xf numFmtId="176" fontId="75" fillId="0" borderId="4" xfId="0" applyNumberFormat="1" applyFont="1" applyBorder="1" applyAlignment="1">
      <alignment vertical="center"/>
    </xf>
    <xf numFmtId="176" fontId="75" fillId="0" borderId="9" xfId="0" applyNumberFormat="1" applyFont="1" applyBorder="1" applyAlignment="1">
      <alignment vertical="center"/>
    </xf>
    <xf numFmtId="0" fontId="58" fillId="0" borderId="0" xfId="0" applyFont="1" applyAlignment="1">
      <alignment vertical="center"/>
    </xf>
    <xf numFmtId="0" fontId="70" fillId="0" borderId="115" xfId="0" applyFont="1" applyBorder="1" applyAlignment="1">
      <alignment horizontal="center" vertical="center"/>
    </xf>
    <xf numFmtId="0" fontId="61" fillId="0" borderId="115" xfId="0" applyFont="1" applyBorder="1" applyAlignment="1">
      <alignment horizontal="center" vertical="center"/>
    </xf>
    <xf numFmtId="0" fontId="71" fillId="0" borderId="79" xfId="1" applyFont="1" applyBorder="1" applyAlignment="1" applyProtection="1">
      <alignment horizontal="center" vertical="center"/>
    </xf>
    <xf numFmtId="176" fontId="61" fillId="0" borderId="15" xfId="0" applyNumberFormat="1" applyFont="1" applyBorder="1" applyAlignment="1">
      <alignment vertical="center"/>
    </xf>
    <xf numFmtId="176" fontId="61" fillId="0" borderId="0" xfId="0" applyNumberFormat="1" applyFont="1" applyAlignment="1">
      <alignment vertical="center"/>
    </xf>
    <xf numFmtId="176" fontId="75" fillId="0" borderId="10" xfId="0" applyNumberFormat="1" applyFont="1" applyBorder="1" applyAlignment="1">
      <alignment vertical="center"/>
    </xf>
    <xf numFmtId="180" fontId="73" fillId="0" borderId="36" xfId="0" applyNumberFormat="1" applyFont="1" applyBorder="1" applyAlignment="1">
      <alignment vertical="center"/>
    </xf>
    <xf numFmtId="0" fontId="71" fillId="0" borderId="100" xfId="1" applyFont="1" applyBorder="1" applyAlignment="1" applyProtection="1">
      <alignment horizontal="center" vertical="center"/>
    </xf>
    <xf numFmtId="176" fontId="72" fillId="0" borderId="50" xfId="0" applyNumberFormat="1" applyFont="1" applyBorder="1" applyAlignment="1">
      <alignment vertical="center"/>
    </xf>
    <xf numFmtId="176" fontId="75" fillId="0" borderId="15" xfId="0" applyNumberFormat="1" applyFont="1" applyBorder="1" applyAlignment="1">
      <alignment vertical="center"/>
    </xf>
    <xf numFmtId="176" fontId="75" fillId="0" borderId="0" xfId="0" applyNumberFormat="1" applyFont="1" applyAlignment="1">
      <alignment vertical="center"/>
    </xf>
    <xf numFmtId="0" fontId="76" fillId="0" borderId="79" xfId="1" applyFont="1" applyBorder="1" applyAlignment="1" applyProtection="1">
      <alignment horizontal="center" vertical="center"/>
    </xf>
    <xf numFmtId="180" fontId="70" fillId="0" borderId="36" xfId="0" applyNumberFormat="1" applyFont="1" applyBorder="1" applyAlignment="1">
      <alignment vertical="center"/>
    </xf>
    <xf numFmtId="0" fontId="70" fillId="0" borderId="60" xfId="0" applyFont="1" applyBorder="1" applyAlignment="1">
      <alignment horizontal="center" vertical="center"/>
    </xf>
    <xf numFmtId="176" fontId="70" fillId="0" borderId="116" xfId="2" applyNumberFormat="1" applyFont="1" applyBorder="1" applyAlignment="1">
      <alignment vertical="center"/>
    </xf>
    <xf numFmtId="176" fontId="72" fillId="0" borderId="62" xfId="0" applyNumberFormat="1" applyFont="1" applyBorder="1" applyAlignment="1">
      <alignment vertical="center"/>
    </xf>
    <xf numFmtId="176" fontId="77" fillId="2" borderId="117" xfId="0" applyNumberFormat="1" applyFont="1" applyFill="1" applyBorder="1" applyAlignment="1">
      <alignment vertical="center"/>
    </xf>
    <xf numFmtId="176" fontId="70" fillId="0" borderId="63" xfId="2" applyNumberFormat="1" applyFont="1" applyBorder="1" applyAlignment="1">
      <alignment vertical="center"/>
    </xf>
    <xf numFmtId="176" fontId="73" fillId="0" borderId="62" xfId="0" applyNumberFormat="1" applyFont="1" applyBorder="1" applyAlignment="1">
      <alignment vertical="center"/>
    </xf>
    <xf numFmtId="176" fontId="78" fillId="2" borderId="118" xfId="0" applyNumberFormat="1" applyFont="1" applyFill="1" applyBorder="1" applyAlignment="1">
      <alignment vertical="center"/>
    </xf>
    <xf numFmtId="176" fontId="70" fillId="0" borderId="119" xfId="2" applyNumberFormat="1" applyFont="1" applyBorder="1" applyAlignment="1">
      <alignment vertical="center"/>
    </xf>
    <xf numFmtId="176" fontId="74" fillId="0" borderId="57" xfId="0" applyNumberFormat="1" applyFont="1" applyBorder="1" applyAlignment="1">
      <alignment vertical="center"/>
    </xf>
    <xf numFmtId="176" fontId="74" fillId="2" borderId="43" xfId="0" applyNumberFormat="1" applyFont="1" applyFill="1" applyBorder="1" applyAlignment="1">
      <alignment vertical="center"/>
    </xf>
    <xf numFmtId="0" fontId="70" fillId="0" borderId="119" xfId="0" applyFont="1" applyBorder="1" applyAlignment="1">
      <alignment horizontal="center" vertical="center"/>
    </xf>
    <xf numFmtId="0" fontId="61" fillId="0" borderId="119" xfId="0" applyFont="1" applyBorder="1" applyAlignment="1">
      <alignment horizontal="center" vertical="center"/>
    </xf>
    <xf numFmtId="0" fontId="79" fillId="0" borderId="98" xfId="0" applyFont="1" applyBorder="1" applyAlignment="1">
      <alignment horizontal="distributed" vertical="center"/>
    </xf>
    <xf numFmtId="176" fontId="70" fillId="0" borderId="116" xfId="0" applyNumberFormat="1" applyFont="1" applyBorder="1" applyAlignment="1">
      <alignment vertical="center"/>
    </xf>
    <xf numFmtId="38" fontId="74" fillId="0" borderId="64" xfId="2" applyFont="1" applyBorder="1" applyAlignment="1">
      <alignment vertical="center"/>
    </xf>
    <xf numFmtId="38" fontId="72" fillId="0" borderId="120" xfId="2" applyFont="1" applyBorder="1" applyAlignment="1">
      <alignment vertical="center"/>
    </xf>
    <xf numFmtId="176" fontId="70" fillId="0" borderId="63" xfId="0" applyNumberFormat="1" applyFont="1" applyBorder="1" applyAlignment="1">
      <alignment vertical="center"/>
    </xf>
    <xf numFmtId="38" fontId="73" fillId="0" borderId="64" xfId="2" applyFont="1" applyBorder="1" applyAlignment="1">
      <alignment vertical="center"/>
    </xf>
    <xf numFmtId="38" fontId="74" fillId="0" borderId="121" xfId="2" applyFont="1" applyBorder="1" applyAlignment="1">
      <alignment vertical="center"/>
    </xf>
    <xf numFmtId="176" fontId="70" fillId="0" borderId="119" xfId="0" applyNumberFormat="1" applyFont="1" applyBorder="1" applyAlignment="1">
      <alignment vertical="center"/>
    </xf>
    <xf numFmtId="38" fontId="74" fillId="0" borderId="69" xfId="2" applyFont="1" applyBorder="1" applyAlignment="1">
      <alignment vertical="center"/>
    </xf>
    <xf numFmtId="38" fontId="74" fillId="0" borderId="14" xfId="2" applyFont="1" applyBorder="1" applyAlignment="1">
      <alignment vertical="center"/>
    </xf>
    <xf numFmtId="38" fontId="75" fillId="0" borderId="15" xfId="2" applyFont="1" applyBorder="1" applyAlignment="1">
      <alignment vertical="center"/>
    </xf>
    <xf numFmtId="38" fontId="75" fillId="0" borderId="0" xfId="2" applyFont="1" applyAlignment="1">
      <alignment vertical="center"/>
    </xf>
    <xf numFmtId="38" fontId="75" fillId="0" borderId="10" xfId="2" applyFont="1" applyBorder="1" applyAlignment="1">
      <alignment vertical="center"/>
    </xf>
    <xf numFmtId="176" fontId="61" fillId="0" borderId="15" xfId="0" applyNumberFormat="1" applyFont="1" applyBorder="1"/>
    <xf numFmtId="176" fontId="61" fillId="0" borderId="0" xfId="0" applyNumberFormat="1" applyFont="1"/>
    <xf numFmtId="176" fontId="61" fillId="0" borderId="10" xfId="0" applyNumberFormat="1" applyFont="1" applyBorder="1"/>
    <xf numFmtId="176" fontId="61" fillId="0" borderId="15" xfId="0" applyNumberFormat="1" applyFont="1" applyBorder="1" applyAlignment="1">
      <alignment vertical="top"/>
    </xf>
    <xf numFmtId="176" fontId="61" fillId="0" borderId="0" xfId="0" applyNumberFormat="1" applyFont="1" applyAlignment="1">
      <alignment vertical="top"/>
    </xf>
    <xf numFmtId="176" fontId="61" fillId="0" borderId="10" xfId="0" applyNumberFormat="1" applyFont="1" applyBorder="1" applyAlignment="1">
      <alignment vertical="top"/>
    </xf>
    <xf numFmtId="0" fontId="53" fillId="0" borderId="79" xfId="0" applyFont="1" applyBorder="1" applyAlignment="1">
      <alignment horizontal="distributed" vertical="center"/>
    </xf>
    <xf numFmtId="176" fontId="72" fillId="0" borderId="113" xfId="0" applyNumberFormat="1" applyFont="1" applyBorder="1" applyAlignment="1">
      <alignment vertical="center"/>
    </xf>
    <xf numFmtId="176" fontId="74" fillId="0" borderId="1" xfId="0" applyNumberFormat="1" applyFont="1" applyBorder="1" applyAlignment="1">
      <alignment vertical="center"/>
    </xf>
    <xf numFmtId="176" fontId="74" fillId="0" borderId="2" xfId="0" applyNumberFormat="1" applyFont="1" applyBorder="1" applyAlignment="1">
      <alignment vertical="center"/>
    </xf>
    <xf numFmtId="176" fontId="74" fillId="0" borderId="62" xfId="0" applyNumberFormat="1" applyFont="1" applyBorder="1" applyAlignment="1">
      <alignment vertical="center"/>
    </xf>
    <xf numFmtId="176" fontId="78" fillId="2" borderId="92" xfId="0" applyNumberFormat="1" applyFont="1" applyFill="1" applyBorder="1" applyAlignment="1">
      <alignment vertical="center"/>
    </xf>
    <xf numFmtId="0" fontId="70" fillId="0" borderId="3"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73" fillId="0" borderId="122" xfId="0" applyFont="1" applyBorder="1" applyAlignment="1">
      <alignment horizontal="distributed" vertical="center"/>
    </xf>
    <xf numFmtId="38" fontId="72" fillId="0" borderId="59" xfId="2" applyFont="1" applyBorder="1" applyAlignment="1">
      <alignment vertical="center"/>
    </xf>
    <xf numFmtId="38" fontId="72" fillId="0" borderId="104" xfId="2" applyFont="1" applyBorder="1" applyAlignment="1">
      <alignment vertical="center"/>
    </xf>
    <xf numFmtId="176" fontId="70" fillId="0" borderId="23" xfId="2" applyNumberFormat="1" applyFont="1" applyBorder="1" applyAlignment="1">
      <alignment vertical="center"/>
    </xf>
    <xf numFmtId="176" fontId="73" fillId="0" borderId="23" xfId="2" applyNumberFormat="1" applyFont="1" applyBorder="1" applyAlignment="1">
      <alignment vertical="center"/>
    </xf>
    <xf numFmtId="176" fontId="74" fillId="0" borderId="59" xfId="2" applyNumberFormat="1" applyFont="1" applyBorder="1" applyAlignment="1">
      <alignment vertical="center"/>
    </xf>
    <xf numFmtId="176" fontId="74" fillId="0" borderId="123" xfId="2" applyNumberFormat="1" applyFont="1" applyBorder="1" applyAlignment="1">
      <alignment vertical="center"/>
    </xf>
    <xf numFmtId="176" fontId="74" fillId="0" borderId="107" xfId="2" applyNumberFormat="1" applyFont="1" applyBorder="1" applyAlignment="1">
      <alignment vertical="center"/>
    </xf>
    <xf numFmtId="176" fontId="74" fillId="0" borderId="4" xfId="2" applyNumberFormat="1" applyFont="1" applyBorder="1" applyAlignment="1">
      <alignment vertical="center"/>
    </xf>
    <xf numFmtId="0" fontId="70" fillId="0" borderId="5" xfId="0" applyFont="1" applyBorder="1" applyAlignment="1">
      <alignment horizontal="center" vertical="center"/>
    </xf>
    <xf numFmtId="176" fontId="70" fillId="0" borderId="124" xfId="2" applyNumberFormat="1" applyFont="1" applyBorder="1" applyAlignment="1">
      <alignment vertical="center"/>
    </xf>
    <xf numFmtId="176" fontId="72" fillId="0" borderId="125" xfId="0" applyNumberFormat="1" applyFont="1" applyBorder="1" applyAlignment="1">
      <alignment vertical="center"/>
    </xf>
    <xf numFmtId="176" fontId="77" fillId="2" borderId="126" xfId="0" applyNumberFormat="1" applyFont="1" applyFill="1" applyBorder="1" applyAlignment="1">
      <alignment vertical="center"/>
    </xf>
    <xf numFmtId="176" fontId="70" fillId="0" borderId="65" xfId="2" applyNumberFormat="1" applyFont="1" applyBorder="1" applyAlignment="1">
      <alignment vertical="center"/>
    </xf>
    <xf numFmtId="176" fontId="73" fillId="0" borderId="64" xfId="0" applyNumberFormat="1" applyFont="1" applyBorder="1" applyAlignment="1">
      <alignment vertical="center"/>
    </xf>
    <xf numFmtId="176" fontId="78" fillId="2" borderId="11" xfId="0" applyNumberFormat="1" applyFont="1" applyFill="1" applyBorder="1" applyAlignment="1">
      <alignment vertical="center"/>
    </xf>
    <xf numFmtId="176" fontId="70" fillId="0" borderId="127" xfId="2" applyNumberFormat="1" applyFont="1" applyBorder="1" applyAlignment="1">
      <alignment vertical="center"/>
    </xf>
    <xf numFmtId="176" fontId="74" fillId="0" borderId="64" xfId="0" applyNumberFormat="1" applyFont="1" applyBorder="1" applyAlignment="1">
      <alignment vertical="center"/>
    </xf>
    <xf numFmtId="176" fontId="75" fillId="0" borderId="5" xfId="0" applyNumberFormat="1" applyFont="1" applyBorder="1" applyAlignment="1">
      <alignment vertical="center"/>
    </xf>
    <xf numFmtId="176" fontId="75" fillId="0" borderId="6" xfId="0" applyNumberFormat="1" applyFont="1" applyBorder="1" applyAlignment="1">
      <alignment vertical="center"/>
    </xf>
    <xf numFmtId="0" fontId="58" fillId="0" borderId="0" xfId="0" applyFont="1" applyAlignment="1">
      <alignment horizontal="distributed" vertical="center"/>
    </xf>
    <xf numFmtId="176" fontId="58" fillId="0" borderId="0" xfId="0" applyNumberFormat="1" applyFont="1" applyAlignment="1">
      <alignment vertical="center"/>
    </xf>
    <xf numFmtId="177" fontId="58" fillId="0" borderId="0" xfId="0" applyNumberFormat="1" applyFont="1" applyAlignment="1">
      <alignment vertical="center"/>
    </xf>
    <xf numFmtId="0" fontId="58" fillId="0" borderId="10" xfId="0" applyFont="1" applyBorder="1" applyAlignment="1">
      <alignment horizontal="right" vertical="center"/>
    </xf>
    <xf numFmtId="0" fontId="58" fillId="2" borderId="14" xfId="0" applyFont="1" applyFill="1" applyBorder="1" applyAlignment="1">
      <alignment horizontal="right" vertical="center"/>
    </xf>
    <xf numFmtId="177" fontId="58" fillId="2" borderId="14" xfId="0" applyNumberFormat="1" applyFont="1" applyFill="1" applyBorder="1" applyAlignment="1">
      <alignment vertical="center"/>
    </xf>
    <xf numFmtId="0" fontId="53" fillId="0" borderId="20" xfId="0" applyFont="1" applyBorder="1" applyAlignment="1" applyProtection="1">
      <alignment horizontal="centerContinuous" vertical="center"/>
      <protection locked="0"/>
    </xf>
    <xf numFmtId="0" fontId="68" fillId="0" borderId="7" xfId="0" applyFont="1" applyBorder="1" applyAlignment="1" applyProtection="1">
      <alignment horizontal="centerContinuous" vertical="center"/>
      <protection locked="0"/>
    </xf>
    <xf numFmtId="176" fontId="68" fillId="0" borderId="8" xfId="0" applyNumberFormat="1" applyFont="1" applyBorder="1" applyAlignment="1" applyProtection="1">
      <alignment horizontal="centerContinuous" vertical="center"/>
      <protection locked="0"/>
    </xf>
    <xf numFmtId="176" fontId="70" fillId="0" borderId="128" xfId="2" applyNumberFormat="1" applyFont="1" applyBorder="1" applyAlignment="1">
      <alignment vertical="center"/>
    </xf>
    <xf numFmtId="176" fontId="72" fillId="0" borderId="75" xfId="0" applyNumberFormat="1" applyFont="1" applyBorder="1" applyAlignment="1">
      <alignment vertical="center"/>
    </xf>
    <xf numFmtId="176" fontId="78" fillId="0" borderId="129" xfId="0" applyNumberFormat="1" applyFont="1" applyBorder="1" applyAlignment="1" applyProtection="1">
      <alignment vertical="center"/>
      <protection locked="0"/>
    </xf>
    <xf numFmtId="176" fontId="70" fillId="0" borderId="110" xfId="2" applyNumberFormat="1" applyFont="1" applyBorder="1" applyAlignment="1">
      <alignment vertical="center"/>
    </xf>
    <xf numFmtId="176" fontId="73" fillId="0" borderId="75" xfId="0" applyNumberFormat="1" applyFont="1" applyBorder="1" applyAlignment="1">
      <alignment vertical="center"/>
    </xf>
    <xf numFmtId="176" fontId="78" fillId="0" borderId="130" xfId="0" applyNumberFormat="1" applyFont="1" applyBorder="1" applyAlignment="1" applyProtection="1">
      <alignment vertical="center"/>
      <protection locked="0"/>
    </xf>
    <xf numFmtId="176" fontId="74" fillId="0" borderId="75" xfId="2" applyNumberFormat="1" applyFont="1" applyBorder="1" applyAlignment="1">
      <alignment vertical="center"/>
    </xf>
    <xf numFmtId="177" fontId="58" fillId="0" borderId="96" xfId="0" applyNumberFormat="1" applyFont="1" applyBorder="1" applyAlignment="1">
      <alignment vertical="center"/>
    </xf>
    <xf numFmtId="176" fontId="70" fillId="0" borderId="131" xfId="2" applyNumberFormat="1" applyFont="1" applyBorder="1" applyAlignment="1">
      <alignment vertical="center"/>
    </xf>
    <xf numFmtId="176" fontId="78" fillId="0" borderId="113" xfId="0" applyNumberFormat="1" applyFont="1" applyBorder="1" applyAlignment="1" applyProtection="1">
      <alignment vertical="center"/>
      <protection locked="0"/>
    </xf>
    <xf numFmtId="176" fontId="70" fillId="0" borderId="115" xfId="2" applyNumberFormat="1" applyFont="1" applyBorder="1" applyAlignment="1">
      <alignment vertical="center"/>
    </xf>
    <xf numFmtId="176" fontId="78" fillId="0" borderId="1" xfId="0" applyNumberFormat="1" applyFont="1" applyBorder="1" applyAlignment="1" applyProtection="1">
      <alignment vertical="center"/>
      <protection locked="0"/>
    </xf>
    <xf numFmtId="176" fontId="74" fillId="0" borderId="36" xfId="2" applyNumberFormat="1" applyFont="1" applyBorder="1" applyAlignment="1">
      <alignment vertical="center"/>
    </xf>
    <xf numFmtId="176" fontId="78" fillId="0" borderId="117" xfId="0" applyNumberFormat="1" applyFont="1" applyBorder="1" applyAlignment="1" applyProtection="1">
      <alignment vertical="center"/>
      <protection locked="0"/>
    </xf>
    <xf numFmtId="176" fontId="78" fillId="0" borderId="118" xfId="0" applyNumberFormat="1" applyFont="1" applyBorder="1" applyAlignment="1" applyProtection="1">
      <alignment vertical="center"/>
      <protection locked="0"/>
    </xf>
    <xf numFmtId="176" fontId="74" fillId="0" borderId="62" xfId="2" applyNumberFormat="1" applyFont="1" applyBorder="1" applyAlignment="1">
      <alignment vertical="center"/>
    </xf>
    <xf numFmtId="180" fontId="70" fillId="0" borderId="132" xfId="2" applyNumberFormat="1" applyFont="1" applyBorder="1" applyAlignment="1">
      <alignment vertical="center"/>
    </xf>
    <xf numFmtId="180" fontId="72" fillId="0" borderId="64" xfId="0" applyNumberFormat="1" applyFont="1" applyBorder="1" applyAlignment="1">
      <alignment vertical="center"/>
    </xf>
    <xf numFmtId="180" fontId="78" fillId="0" borderId="133" xfId="0" applyNumberFormat="1" applyFont="1" applyBorder="1" applyAlignment="1">
      <alignment vertical="center"/>
    </xf>
    <xf numFmtId="180" fontId="70" fillId="0" borderId="127" xfId="2" applyNumberFormat="1" applyFont="1" applyBorder="1" applyAlignment="1">
      <alignment vertical="center"/>
    </xf>
    <xf numFmtId="180" fontId="74" fillId="0" borderId="64" xfId="0" applyNumberFormat="1" applyFont="1" applyBorder="1" applyAlignment="1">
      <alignment vertical="center"/>
    </xf>
    <xf numFmtId="180" fontId="78" fillId="0" borderId="11" xfId="0" applyNumberFormat="1" applyFont="1" applyBorder="1" applyAlignment="1">
      <alignment vertical="center"/>
    </xf>
    <xf numFmtId="180" fontId="78" fillId="0" borderId="14" xfId="0" applyNumberFormat="1" applyFont="1" applyBorder="1" applyAlignment="1">
      <alignment vertical="center"/>
    </xf>
    <xf numFmtId="0" fontId="70" fillId="0" borderId="46" xfId="0" applyFont="1" applyBorder="1" applyAlignment="1" applyProtection="1">
      <alignment horizontal="distributed" vertical="center"/>
      <protection locked="0"/>
    </xf>
    <xf numFmtId="176" fontId="72" fillId="0" borderId="75" xfId="0" applyNumberFormat="1" applyFont="1" applyBorder="1" applyAlignment="1" applyProtection="1">
      <alignment vertical="center"/>
      <protection locked="0"/>
    </xf>
    <xf numFmtId="0" fontId="58" fillId="0" borderId="134" xfId="0" applyFont="1" applyBorder="1" applyAlignment="1" applyProtection="1">
      <alignment horizontal="right" vertical="center"/>
      <protection locked="0"/>
    </xf>
    <xf numFmtId="176" fontId="70" fillId="0" borderId="135" xfId="0" applyNumberFormat="1" applyFont="1" applyBorder="1" applyAlignment="1" applyProtection="1">
      <alignment vertical="center"/>
      <protection locked="0"/>
    </xf>
    <xf numFmtId="176" fontId="74" fillId="0" borderId="75" xfId="0" applyNumberFormat="1" applyFont="1" applyBorder="1" applyAlignment="1" applyProtection="1">
      <alignment vertical="center"/>
      <protection locked="0"/>
    </xf>
    <xf numFmtId="0" fontId="79" fillId="0" borderId="111" xfId="0" applyFont="1" applyBorder="1" applyAlignment="1" applyProtection="1">
      <alignment horizontal="right" vertical="center"/>
      <protection locked="0"/>
    </xf>
    <xf numFmtId="177" fontId="70" fillId="0" borderId="135" xfId="0" applyNumberFormat="1" applyFont="1" applyBorder="1" applyAlignment="1" applyProtection="1">
      <alignment vertical="center"/>
      <protection locked="0"/>
    </xf>
    <xf numFmtId="177" fontId="74" fillId="0" borderId="75" xfId="0" applyNumberFormat="1" applyFont="1" applyBorder="1" applyAlignment="1" applyProtection="1">
      <alignment vertical="center"/>
      <protection locked="0"/>
    </xf>
    <xf numFmtId="176" fontId="79" fillId="0" borderId="111" xfId="0" applyNumberFormat="1" applyFont="1" applyBorder="1" applyAlignment="1" applyProtection="1">
      <alignment horizontal="right" vertical="center"/>
      <protection locked="0"/>
    </xf>
    <xf numFmtId="176" fontId="79" fillId="0" borderId="111" xfId="0" applyNumberFormat="1" applyFont="1" applyBorder="1" applyAlignment="1" applyProtection="1">
      <alignment vertical="center"/>
      <protection locked="0"/>
    </xf>
    <xf numFmtId="177" fontId="74" fillId="0" borderId="69" xfId="0" applyNumberFormat="1" applyFont="1" applyBorder="1" applyAlignment="1" applyProtection="1">
      <alignment vertical="center"/>
      <protection locked="0"/>
    </xf>
    <xf numFmtId="177" fontId="58" fillId="0" borderId="14" xfId="0" applyNumberFormat="1" applyFont="1" applyBorder="1" applyAlignment="1" applyProtection="1">
      <alignment vertical="center"/>
      <protection locked="0"/>
    </xf>
    <xf numFmtId="176" fontId="70" fillId="0" borderId="136" xfId="0" applyNumberFormat="1" applyFont="1" applyBorder="1" applyAlignment="1" applyProtection="1">
      <alignment horizontal="distributed" vertical="center"/>
      <protection locked="0"/>
    </xf>
    <xf numFmtId="176" fontId="72" fillId="0" borderId="137" xfId="0" applyNumberFormat="1" applyFont="1" applyBorder="1" applyAlignment="1" applyProtection="1">
      <alignment vertical="center"/>
      <protection locked="0"/>
    </xf>
    <xf numFmtId="176" fontId="70" fillId="0" borderId="123" xfId="0" applyNumberFormat="1" applyFont="1" applyBorder="1" applyAlignment="1" applyProtection="1">
      <alignment vertical="center"/>
      <protection locked="0"/>
    </xf>
    <xf numFmtId="176" fontId="74" fillId="0" borderId="59" xfId="0" applyNumberFormat="1" applyFont="1" applyBorder="1" applyAlignment="1" applyProtection="1">
      <alignment vertical="center"/>
      <protection locked="0"/>
    </xf>
    <xf numFmtId="177" fontId="70" fillId="0" borderId="123" xfId="0" applyNumberFormat="1" applyFont="1" applyBorder="1" applyAlignment="1" applyProtection="1">
      <alignment vertical="center"/>
      <protection locked="0"/>
    </xf>
    <xf numFmtId="177" fontId="74" fillId="0" borderId="59" xfId="0" applyNumberFormat="1" applyFont="1" applyBorder="1" applyAlignment="1" applyProtection="1">
      <alignment vertical="center"/>
      <protection locked="0"/>
    </xf>
    <xf numFmtId="176" fontId="58" fillId="0" borderId="78" xfId="0" applyNumberFormat="1" applyFont="1" applyBorder="1" applyAlignment="1" applyProtection="1">
      <alignment vertical="center"/>
      <protection locked="0"/>
    </xf>
    <xf numFmtId="177" fontId="70" fillId="0" borderId="135" xfId="0" applyNumberFormat="1" applyFont="1" applyBorder="1" applyAlignment="1">
      <alignment vertical="center"/>
    </xf>
    <xf numFmtId="180" fontId="83" fillId="0" borderId="124" xfId="0" applyNumberFormat="1" applyFont="1" applyBorder="1" applyAlignment="1">
      <alignment horizontal="distributed" vertical="center"/>
    </xf>
    <xf numFmtId="180" fontId="58" fillId="0" borderId="126" xfId="0" applyNumberFormat="1" applyFont="1" applyBorder="1" applyAlignment="1">
      <alignment horizontal="right" vertical="center"/>
    </xf>
    <xf numFmtId="176" fontId="70" fillId="0" borderId="135" xfId="0" applyNumberFormat="1" applyFont="1" applyBorder="1" applyAlignment="1">
      <alignment vertical="center"/>
    </xf>
    <xf numFmtId="176" fontId="74" fillId="0" borderId="69" xfId="0" applyNumberFormat="1" applyFont="1" applyBorder="1" applyAlignment="1">
      <alignment vertical="center"/>
    </xf>
    <xf numFmtId="180" fontId="58" fillId="0" borderId="12" xfId="0" applyNumberFormat="1" applyFont="1" applyBorder="1" applyAlignment="1">
      <alignment horizontal="right" vertical="center"/>
    </xf>
    <xf numFmtId="177" fontId="74" fillId="0" borderId="69" xfId="0" applyNumberFormat="1" applyFont="1" applyBorder="1" applyAlignment="1">
      <alignment vertical="center"/>
    </xf>
    <xf numFmtId="176" fontId="58" fillId="0" borderId="12" xfId="0" applyNumberFormat="1" applyFont="1" applyBorder="1" applyAlignment="1">
      <alignment vertical="center"/>
    </xf>
    <xf numFmtId="180" fontId="70" fillId="0" borderId="135" xfId="0" applyNumberFormat="1" applyFont="1" applyBorder="1" applyAlignment="1">
      <alignment horizontal="right" vertical="center"/>
    </xf>
    <xf numFmtId="177" fontId="58" fillId="0" borderId="14" xfId="0" applyNumberFormat="1" applyFont="1" applyBorder="1" applyAlignment="1">
      <alignment vertical="center"/>
    </xf>
    <xf numFmtId="3" fontId="84" fillId="0" borderId="2" xfId="0" applyNumberFormat="1" applyFont="1" applyBorder="1" applyAlignment="1" applyProtection="1">
      <alignment horizontal="distributed" vertical="center"/>
      <protection locked="0"/>
    </xf>
    <xf numFmtId="176" fontId="30" fillId="0" borderId="139" xfId="0" applyNumberFormat="1" applyFont="1" applyBorder="1" applyAlignment="1" applyProtection="1">
      <alignment vertical="center"/>
      <protection locked="0"/>
    </xf>
    <xf numFmtId="176" fontId="85" fillId="0" borderId="23" xfId="0" applyNumberFormat="1" applyFont="1" applyBorder="1" applyAlignment="1" applyProtection="1">
      <alignment horizontal="center" vertical="center" wrapText="1"/>
      <protection locked="0"/>
    </xf>
    <xf numFmtId="176" fontId="85" fillId="0" borderId="53" xfId="0" applyNumberFormat="1" applyFont="1" applyBorder="1" applyAlignment="1" applyProtection="1">
      <alignment horizontal="center" vertical="center" wrapText="1"/>
      <protection locked="0"/>
    </xf>
    <xf numFmtId="176" fontId="85" fillId="0" borderId="19" xfId="0" applyNumberFormat="1" applyFont="1" applyBorder="1" applyAlignment="1" applyProtection="1">
      <alignment horizontal="center" vertical="center" wrapText="1"/>
      <protection locked="0"/>
    </xf>
    <xf numFmtId="181" fontId="26" fillId="0" borderId="11" xfId="0" applyNumberFormat="1" applyFont="1" applyBorder="1"/>
    <xf numFmtId="0" fontId="87" fillId="0" borderId="0" xfId="0" applyFont="1" applyAlignment="1">
      <alignment vertical="center"/>
    </xf>
    <xf numFmtId="176" fontId="74" fillId="0" borderId="57" xfId="2" applyNumberFormat="1" applyFont="1" applyBorder="1" applyAlignment="1">
      <alignment vertical="center"/>
    </xf>
    <xf numFmtId="180" fontId="74" fillId="0" borderId="69" xfId="0" applyNumberFormat="1" applyFont="1" applyBorder="1" applyAlignment="1">
      <alignment vertical="center"/>
    </xf>
    <xf numFmtId="176" fontId="6" fillId="0" borderId="56" xfId="0" applyNumberFormat="1" applyFont="1" applyBorder="1" applyAlignment="1" applyProtection="1">
      <alignment horizontal="center" vertical="center" wrapText="1"/>
      <protection locked="0"/>
    </xf>
    <xf numFmtId="0" fontId="3" fillId="0" borderId="0" xfId="5" applyFont="1">
      <alignment vertical="center"/>
    </xf>
    <xf numFmtId="0" fontId="89" fillId="0" borderId="0" xfId="5" applyFont="1" applyAlignment="1">
      <alignment horizontal="center" vertical="center"/>
    </xf>
    <xf numFmtId="0" fontId="46" fillId="0" borderId="0" xfId="5" applyFont="1" applyAlignment="1">
      <alignment horizontal="center" vertical="center"/>
    </xf>
    <xf numFmtId="0" fontId="5" fillId="0" borderId="0" xfId="5" applyFont="1">
      <alignment vertical="center"/>
    </xf>
    <xf numFmtId="0" fontId="5" fillId="0" borderId="3" xfId="5" applyFont="1" applyBorder="1">
      <alignment vertical="center"/>
    </xf>
    <xf numFmtId="0" fontId="0" fillId="0" borderId="4" xfId="0" applyBorder="1"/>
    <xf numFmtId="0" fontId="0" fillId="0" borderId="9" xfId="0" applyBorder="1"/>
    <xf numFmtId="0" fontId="49" fillId="0" borderId="15" xfId="5" applyFont="1" applyBorder="1">
      <alignment vertical="center"/>
    </xf>
    <xf numFmtId="0" fontId="49" fillId="0" borderId="0" xfId="5" applyFont="1" applyAlignment="1">
      <alignment horizontal="center" vertical="center"/>
    </xf>
    <xf numFmtId="0" fontId="0" fillId="0" borderId="10" xfId="0" applyBorder="1"/>
    <xf numFmtId="0" fontId="5" fillId="0" borderId="15" xfId="5" applyFont="1" applyBorder="1">
      <alignment vertical="center"/>
    </xf>
    <xf numFmtId="0" fontId="0" fillId="0" borderId="15" xfId="0" applyBorder="1"/>
    <xf numFmtId="0" fontId="5" fillId="0" borderId="5" xfId="5" applyFont="1" applyBorder="1">
      <alignment vertical="center"/>
    </xf>
    <xf numFmtId="0" fontId="0" fillId="0" borderId="6" xfId="0" applyBorder="1"/>
    <xf numFmtId="0" fontId="0" fillId="0" borderId="11" xfId="0" applyBorder="1"/>
    <xf numFmtId="0" fontId="48" fillId="0" borderId="0" xfId="5" applyFont="1">
      <alignment vertical="center"/>
    </xf>
    <xf numFmtId="0" fontId="91" fillId="0" borderId="0" xfId="5" applyFont="1">
      <alignment vertical="center"/>
    </xf>
    <xf numFmtId="3" fontId="14" fillId="0" borderId="11" xfId="0" applyNumberFormat="1" applyFont="1" applyBorder="1" applyAlignment="1" applyProtection="1">
      <alignment vertical="center"/>
      <protection locked="0"/>
    </xf>
    <xf numFmtId="0" fontId="92" fillId="0" borderId="0" xfId="0" applyFont="1" applyAlignment="1" applyProtection="1">
      <alignment vertical="center"/>
      <protection locked="0"/>
    </xf>
    <xf numFmtId="177" fontId="58" fillId="0" borderId="0" xfId="0" applyNumberFormat="1" applyFont="1" applyAlignment="1">
      <alignment vertical="center" wrapText="1"/>
    </xf>
    <xf numFmtId="176" fontId="58" fillId="0" borderId="138" xfId="0" applyNumberFormat="1" applyFont="1" applyBorder="1" applyAlignment="1" applyProtection="1">
      <alignment horizontal="right" vertical="center"/>
      <protection locked="0"/>
    </xf>
    <xf numFmtId="176" fontId="58" fillId="0" borderId="78" xfId="0" applyNumberFormat="1" applyFont="1" applyBorder="1" applyAlignment="1" applyProtection="1">
      <alignment horizontal="right" vertical="center"/>
      <protection locked="0"/>
    </xf>
    <xf numFmtId="0" fontId="5" fillId="0" borderId="20" xfId="6" applyFont="1" applyBorder="1">
      <alignment vertical="center"/>
    </xf>
    <xf numFmtId="0" fontId="5" fillId="0" borderId="8" xfId="6" applyFont="1" applyBorder="1">
      <alignment vertical="center"/>
    </xf>
    <xf numFmtId="186" fontId="12" fillId="0" borderId="40" xfId="0" applyNumberFormat="1" applyFont="1" applyBorder="1" applyAlignment="1" applyProtection="1">
      <alignment horizontal="center" vertical="center"/>
      <protection locked="0"/>
    </xf>
    <xf numFmtId="176" fontId="2" fillId="0" borderId="85" xfId="0" applyNumberFormat="1" applyFont="1" applyBorder="1" applyAlignment="1">
      <alignment vertical="center"/>
    </xf>
    <xf numFmtId="176" fontId="58" fillId="0" borderId="14" xfId="0" applyNumberFormat="1" applyFont="1" applyBorder="1" applyAlignment="1">
      <alignment vertical="center"/>
    </xf>
    <xf numFmtId="3" fontId="1" fillId="0" borderId="6" xfId="0" applyNumberFormat="1" applyFont="1" applyBorder="1" applyAlignment="1" applyProtection="1">
      <alignment horizontal="distributed" vertical="center"/>
      <protection locked="0"/>
    </xf>
    <xf numFmtId="176" fontId="28" fillId="0" borderId="49" xfId="0" applyNumberFormat="1" applyFont="1" applyBorder="1" applyAlignment="1" applyProtection="1">
      <alignment horizontal="center" vertical="center" wrapText="1"/>
      <protection locked="0"/>
    </xf>
    <xf numFmtId="0" fontId="46" fillId="0" borderId="0" xfId="7" applyFont="1" applyAlignment="1">
      <alignment horizontal="center" vertical="center"/>
    </xf>
    <xf numFmtId="0" fontId="3" fillId="0" borderId="0" xfId="7" applyFont="1">
      <alignment vertical="center"/>
    </xf>
    <xf numFmtId="0" fontId="46" fillId="0" borderId="0" xfId="6" applyFont="1" applyAlignment="1">
      <alignment horizontal="center" vertical="center"/>
    </xf>
    <xf numFmtId="0" fontId="3" fillId="0" borderId="0" xfId="6" applyFont="1">
      <alignment vertical="center"/>
    </xf>
    <xf numFmtId="0" fontId="53" fillId="0" borderId="20"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3" fillId="0" borderId="8" xfId="0" applyFont="1" applyBorder="1" applyAlignment="1" applyProtection="1">
      <alignment horizontal="center" vertical="center"/>
      <protection locked="0"/>
    </xf>
    <xf numFmtId="0" fontId="82" fillId="0" borderId="25" xfId="0" applyFont="1" applyBorder="1" applyAlignment="1" applyProtection="1">
      <alignment horizontal="center" vertical="center"/>
      <protection locked="0"/>
    </xf>
    <xf numFmtId="0" fontId="82" fillId="0" borderId="27" xfId="0" applyFont="1" applyBorder="1" applyAlignment="1" applyProtection="1">
      <alignment horizontal="center" vertical="center"/>
      <protection locked="0"/>
    </xf>
    <xf numFmtId="0" fontId="82" fillId="0" borderId="143" xfId="0" applyFont="1" applyBorder="1" applyAlignment="1" applyProtection="1">
      <alignment horizontal="center" vertical="center"/>
      <protection locked="0"/>
    </xf>
    <xf numFmtId="0" fontId="58" fillId="0" borderId="144" xfId="0" applyFont="1" applyBorder="1" applyAlignment="1">
      <alignment horizontal="center" vertical="center"/>
    </xf>
    <xf numFmtId="0" fontId="58" fillId="0" borderId="145" xfId="0" applyFont="1" applyBorder="1" applyAlignment="1">
      <alignment horizontal="center" vertical="center"/>
    </xf>
    <xf numFmtId="0" fontId="58" fillId="0" borderId="146" xfId="0" applyFont="1" applyBorder="1" applyAlignment="1">
      <alignment horizontal="center" vertical="center"/>
    </xf>
    <xf numFmtId="0" fontId="58" fillId="0" borderId="147" xfId="0" applyFont="1" applyBorder="1" applyAlignment="1">
      <alignment horizontal="center" vertical="center"/>
    </xf>
    <xf numFmtId="0" fontId="58" fillId="0" borderId="148" xfId="0" applyFont="1" applyBorder="1" applyAlignment="1">
      <alignment horizontal="center" vertical="center"/>
    </xf>
    <xf numFmtId="0" fontId="58" fillId="0" borderId="149" xfId="0" applyFont="1" applyBorder="1" applyAlignment="1">
      <alignment horizontal="center" vertical="center"/>
    </xf>
    <xf numFmtId="0" fontId="58" fillId="0" borderId="150" xfId="0" applyFont="1" applyBorder="1" applyAlignment="1">
      <alignment horizontal="center" vertical="center"/>
    </xf>
    <xf numFmtId="0" fontId="58" fillId="0" borderId="151" xfId="0" applyFont="1" applyBorder="1" applyAlignment="1">
      <alignment horizontal="center" vertical="center"/>
    </xf>
    <xf numFmtId="0" fontId="58" fillId="0" borderId="152" xfId="0" applyFont="1" applyBorder="1" applyAlignment="1">
      <alignment horizontal="center" vertical="center"/>
    </xf>
    <xf numFmtId="0" fontId="53" fillId="0" borderId="153" xfId="0" applyFont="1" applyBorder="1" applyAlignment="1" applyProtection="1">
      <alignment horizontal="center" vertical="center"/>
      <protection locked="0"/>
    </xf>
    <xf numFmtId="0" fontId="81" fillId="0" borderId="20" xfId="0" applyFont="1" applyBorder="1" applyAlignment="1" applyProtection="1">
      <alignment horizontal="center" vertical="center"/>
      <protection locked="0"/>
    </xf>
    <xf numFmtId="0" fontId="81" fillId="0" borderId="153" xfId="0" applyFont="1" applyBorder="1" applyAlignment="1" applyProtection="1">
      <alignment horizontal="center" vertical="center"/>
      <protection locked="0"/>
    </xf>
    <xf numFmtId="0" fontId="53" fillId="0" borderId="73" xfId="0" applyFont="1" applyBorder="1" applyAlignment="1" applyProtection="1">
      <alignment horizontal="center" vertical="center"/>
      <protection locked="0"/>
    </xf>
    <xf numFmtId="0" fontId="53" fillId="0" borderId="129" xfId="0" applyFont="1" applyBorder="1" applyAlignment="1" applyProtection="1">
      <alignment horizontal="center" vertical="center"/>
      <protection locked="0"/>
    </xf>
    <xf numFmtId="0" fontId="80" fillId="0" borderId="5" xfId="0" applyFont="1" applyBorder="1" applyAlignment="1">
      <alignment horizontal="center" vertical="center"/>
    </xf>
    <xf numFmtId="0" fontId="80" fillId="0" borderId="6" xfId="0" applyFont="1" applyBorder="1" applyAlignment="1">
      <alignment horizontal="center" vertical="center"/>
    </xf>
    <xf numFmtId="0" fontId="53" fillId="0" borderId="18" xfId="0" applyFont="1" applyBorder="1" applyAlignment="1" applyProtection="1">
      <alignment horizontal="center" vertical="center"/>
      <protection locked="0"/>
    </xf>
    <xf numFmtId="0" fontId="53" fillId="0" borderId="113" xfId="0" applyFont="1" applyBorder="1" applyAlignment="1" applyProtection="1">
      <alignment horizontal="center" vertical="center"/>
      <protection locked="0"/>
    </xf>
    <xf numFmtId="0" fontId="53" fillId="0" borderId="60" xfId="0" applyFont="1" applyBorder="1" applyAlignment="1" applyProtection="1">
      <alignment horizontal="center" vertical="center"/>
      <protection locked="0"/>
    </xf>
    <xf numFmtId="0" fontId="53" fillId="0" borderId="117" xfId="0" applyFont="1" applyBorder="1" applyAlignment="1" applyProtection="1">
      <alignment horizontal="center" vertical="center"/>
      <protection locked="0"/>
    </xf>
    <xf numFmtId="177" fontId="58" fillId="0" borderId="20" xfId="0" applyNumberFormat="1" applyFont="1" applyBorder="1" applyAlignment="1">
      <alignment horizontal="distributed" vertical="center"/>
    </xf>
    <xf numFmtId="177" fontId="58" fillId="0" borderId="7" xfId="0" applyNumberFormat="1" applyFont="1" applyBorder="1" applyAlignment="1">
      <alignment horizontal="distributed" vertical="center"/>
    </xf>
    <xf numFmtId="0" fontId="7" fillId="0" borderId="20" xfId="0" applyFont="1" applyBorder="1" applyAlignment="1" applyProtection="1">
      <alignment vertical="center"/>
      <protection locked="0"/>
    </xf>
    <xf numFmtId="0" fontId="53" fillId="0" borderId="7" xfId="0" applyFont="1" applyBorder="1" applyAlignment="1" applyProtection="1">
      <alignment vertical="center"/>
      <protection locked="0"/>
    </xf>
    <xf numFmtId="0" fontId="53" fillId="0" borderId="8" xfId="0" applyFont="1" applyBorder="1" applyAlignment="1" applyProtection="1">
      <alignment vertical="center"/>
      <protection locked="0"/>
    </xf>
    <xf numFmtId="176" fontId="60" fillId="3" borderId="15" xfId="0" applyNumberFormat="1" applyFont="1" applyFill="1" applyBorder="1" applyAlignment="1" applyProtection="1">
      <alignment horizontal="center" vertical="center" wrapText="1"/>
      <protection locked="0"/>
    </xf>
    <xf numFmtId="176" fontId="60" fillId="3" borderId="0" xfId="0" applyNumberFormat="1" applyFont="1" applyFill="1" applyAlignment="1" applyProtection="1">
      <alignment horizontal="center" vertical="center" wrapText="1"/>
      <protection locked="0"/>
    </xf>
    <xf numFmtId="176" fontId="60" fillId="3" borderId="10" xfId="0" applyNumberFormat="1" applyFont="1" applyFill="1" applyBorder="1" applyAlignment="1" applyProtection="1">
      <alignment horizontal="center" vertical="center" wrapText="1"/>
      <protection locked="0"/>
    </xf>
    <xf numFmtId="176" fontId="60" fillId="3" borderId="5" xfId="0" applyNumberFormat="1" applyFont="1" applyFill="1" applyBorder="1" applyAlignment="1" applyProtection="1">
      <alignment horizontal="center" vertical="center" wrapText="1"/>
      <protection locked="0"/>
    </xf>
    <xf numFmtId="176" fontId="60" fillId="3" borderId="6" xfId="0" applyNumberFormat="1" applyFont="1" applyFill="1" applyBorder="1" applyAlignment="1" applyProtection="1">
      <alignment horizontal="center" vertical="center" wrapText="1"/>
      <protection locked="0"/>
    </xf>
    <xf numFmtId="176" fontId="60" fillId="3" borderId="11" xfId="0" applyNumberFormat="1" applyFont="1" applyFill="1" applyBorder="1" applyAlignment="1" applyProtection="1">
      <alignment horizontal="center" vertical="center" wrapText="1"/>
      <protection locked="0"/>
    </xf>
    <xf numFmtId="176" fontId="54" fillId="3" borderId="4" xfId="0" applyNumberFormat="1" applyFont="1" applyFill="1" applyBorder="1" applyAlignment="1" applyProtection="1">
      <alignment horizontal="center" vertical="center"/>
      <protection locked="0"/>
    </xf>
    <xf numFmtId="176" fontId="54" fillId="3" borderId="9" xfId="0" applyNumberFormat="1" applyFont="1" applyFill="1" applyBorder="1" applyAlignment="1" applyProtection="1">
      <alignment horizontal="center" vertical="center"/>
      <protection locked="0"/>
    </xf>
    <xf numFmtId="176" fontId="54" fillId="3" borderId="6" xfId="0" applyNumberFormat="1" applyFont="1" applyFill="1" applyBorder="1" applyAlignment="1" applyProtection="1">
      <alignment horizontal="center" vertical="center"/>
      <protection locked="0"/>
    </xf>
    <xf numFmtId="176" fontId="54" fillId="3" borderId="11" xfId="0" applyNumberFormat="1" applyFont="1" applyFill="1" applyBorder="1" applyAlignment="1" applyProtection="1">
      <alignment horizontal="center" vertical="center"/>
      <protection locked="0"/>
    </xf>
    <xf numFmtId="0" fontId="55" fillId="3" borderId="4" xfId="0" applyFont="1" applyFill="1" applyBorder="1" applyAlignment="1" applyProtection="1">
      <alignment horizontal="center" vertical="center"/>
      <protection locked="0"/>
    </xf>
    <xf numFmtId="0" fontId="55" fillId="3" borderId="9" xfId="0" applyFont="1" applyFill="1" applyBorder="1" applyAlignment="1" applyProtection="1">
      <alignment horizontal="center" vertical="center"/>
      <protection locked="0"/>
    </xf>
    <xf numFmtId="0" fontId="55" fillId="3" borderId="6" xfId="0" applyFont="1" applyFill="1" applyBorder="1" applyAlignment="1" applyProtection="1">
      <alignment horizontal="center" vertical="center"/>
      <protection locked="0"/>
    </xf>
    <xf numFmtId="0" fontId="55" fillId="3" borderId="11" xfId="0" applyFont="1" applyFill="1" applyBorder="1" applyAlignment="1" applyProtection="1">
      <alignment horizontal="center" vertical="center"/>
      <protection locked="0"/>
    </xf>
    <xf numFmtId="0" fontId="58" fillId="0" borderId="140" xfId="0" applyFont="1" applyBorder="1" applyAlignment="1">
      <alignment horizontal="center" vertical="center"/>
    </xf>
    <xf numFmtId="0" fontId="58" fillId="0" borderId="141" xfId="0" applyFont="1" applyBorder="1" applyAlignment="1">
      <alignment horizontal="center" vertical="center"/>
    </xf>
    <xf numFmtId="0" fontId="58" fillId="0" borderId="142" xfId="0" applyFont="1" applyBorder="1" applyAlignment="1">
      <alignment horizontal="center" vertical="center"/>
    </xf>
    <xf numFmtId="178" fontId="62" fillId="2" borderId="4" xfId="0" applyNumberFormat="1" applyFont="1" applyFill="1" applyBorder="1" applyAlignment="1">
      <alignment horizontal="center" vertical="center"/>
    </xf>
    <xf numFmtId="178" fontId="62" fillId="2" borderId="9" xfId="0" applyNumberFormat="1" applyFont="1" applyFill="1" applyBorder="1" applyAlignment="1">
      <alignment horizontal="center" vertical="center"/>
    </xf>
    <xf numFmtId="178" fontId="62" fillId="2" borderId="6" xfId="0" applyNumberFormat="1" applyFont="1" applyFill="1" applyBorder="1" applyAlignment="1">
      <alignment horizontal="center" vertical="center"/>
    </xf>
    <xf numFmtId="178" fontId="62" fillId="2" borderId="11" xfId="0" applyNumberFormat="1" applyFont="1" applyFill="1" applyBorder="1" applyAlignment="1">
      <alignment horizontal="center" vertical="center"/>
    </xf>
    <xf numFmtId="183" fontId="57" fillId="3" borderId="4" xfId="0" applyNumberFormat="1" applyFont="1" applyFill="1" applyBorder="1" applyAlignment="1" applyProtection="1">
      <alignment horizontal="center" vertical="center"/>
      <protection locked="0"/>
    </xf>
    <xf numFmtId="183" fontId="57" fillId="3" borderId="9" xfId="0" applyNumberFormat="1" applyFont="1" applyFill="1" applyBorder="1" applyAlignment="1" applyProtection="1">
      <alignment horizontal="center" vertical="center"/>
      <protection locked="0"/>
    </xf>
    <xf numFmtId="183" fontId="57" fillId="3" borderId="0" xfId="0" applyNumberFormat="1" applyFont="1" applyFill="1" applyAlignment="1" applyProtection="1">
      <alignment horizontal="center" vertical="center"/>
      <protection locked="0"/>
    </xf>
    <xf numFmtId="183" fontId="57" fillId="3" borderId="10" xfId="0" applyNumberFormat="1" applyFont="1" applyFill="1" applyBorder="1" applyAlignment="1" applyProtection="1">
      <alignment horizontal="center" vertical="center"/>
      <protection locked="0"/>
    </xf>
    <xf numFmtId="183" fontId="57" fillId="3" borderId="6" xfId="0" applyNumberFormat="1" applyFont="1" applyFill="1" applyBorder="1" applyAlignment="1" applyProtection="1">
      <alignment horizontal="center" vertical="center"/>
      <protection locked="0"/>
    </xf>
    <xf numFmtId="183" fontId="57" fillId="3" borderId="11" xfId="0" applyNumberFormat="1" applyFont="1" applyFill="1" applyBorder="1" applyAlignment="1" applyProtection="1">
      <alignment horizontal="center" vertical="center"/>
      <protection locked="0"/>
    </xf>
    <xf numFmtId="177" fontId="17" fillId="3" borderId="4" xfId="0" applyNumberFormat="1" applyFont="1" applyFill="1" applyBorder="1" applyAlignment="1" applyProtection="1">
      <alignment horizontal="center" vertical="center"/>
      <protection locked="0"/>
    </xf>
    <xf numFmtId="177" fontId="54" fillId="3" borderId="4" xfId="0" applyNumberFormat="1" applyFont="1" applyFill="1" applyBorder="1" applyAlignment="1" applyProtection="1">
      <alignment horizontal="center" vertical="center"/>
      <protection locked="0"/>
    </xf>
    <xf numFmtId="177" fontId="54" fillId="3" borderId="9" xfId="0" applyNumberFormat="1" applyFont="1" applyFill="1" applyBorder="1" applyAlignment="1" applyProtection="1">
      <alignment horizontal="center" vertical="center"/>
      <protection locked="0"/>
    </xf>
    <xf numFmtId="177" fontId="54" fillId="3" borderId="6" xfId="0" applyNumberFormat="1" applyFont="1" applyFill="1" applyBorder="1" applyAlignment="1" applyProtection="1">
      <alignment horizontal="center" vertical="center"/>
      <protection locked="0"/>
    </xf>
    <xf numFmtId="177" fontId="54" fillId="3" borderId="11" xfId="0" applyNumberFormat="1" applyFont="1" applyFill="1" applyBorder="1" applyAlignment="1" applyProtection="1">
      <alignment horizontal="center" vertical="center"/>
      <protection locked="0"/>
    </xf>
    <xf numFmtId="0" fontId="53" fillId="0" borderId="60" xfId="0" applyFont="1" applyBorder="1" applyAlignment="1">
      <alignment horizontal="center" vertical="center"/>
    </xf>
    <xf numFmtId="0" fontId="53" fillId="0" borderId="61" xfId="0" applyFont="1" applyBorder="1" applyAlignment="1">
      <alignment horizontal="center" vertical="center"/>
    </xf>
    <xf numFmtId="0" fontId="69" fillId="0" borderId="25" xfId="0" applyFont="1" applyBorder="1" applyAlignment="1">
      <alignment horizontal="center" vertical="center"/>
    </xf>
    <xf numFmtId="0" fontId="69" fillId="0" borderId="27" xfId="0" applyFont="1" applyBorder="1" applyAlignment="1">
      <alignment horizontal="center" vertical="center"/>
    </xf>
    <xf numFmtId="0" fontId="69" fillId="0" borderId="143" xfId="0" applyFont="1" applyBorder="1" applyAlignment="1">
      <alignment horizontal="center" vertical="center"/>
    </xf>
    <xf numFmtId="0" fontId="58" fillId="0" borderId="20" xfId="0" applyFont="1" applyBorder="1" applyAlignment="1">
      <alignment horizontal="center" vertical="center"/>
    </xf>
    <xf numFmtId="0" fontId="58" fillId="0" borderId="7" xfId="0" applyFont="1" applyBorder="1" applyAlignment="1">
      <alignment horizontal="center" vertical="center"/>
    </xf>
    <xf numFmtId="0" fontId="58" fillId="0" borderId="0" xfId="0" applyFont="1" applyAlignment="1">
      <alignment horizontal="distributed" vertical="center"/>
    </xf>
    <xf numFmtId="176" fontId="58" fillId="0" borderId="20" xfId="0" applyNumberFormat="1" applyFont="1" applyBorder="1" applyAlignment="1">
      <alignment horizontal="distributed" vertical="center"/>
    </xf>
    <xf numFmtId="176" fontId="58" fillId="0" borderId="7" xfId="0" applyNumberFormat="1" applyFont="1" applyBorder="1" applyAlignment="1">
      <alignment horizontal="distributed" vertical="center"/>
    </xf>
    <xf numFmtId="179" fontId="26" fillId="0" borderId="154" xfId="0" applyNumberFormat="1" applyFont="1" applyBorder="1" applyAlignment="1">
      <alignment horizontal="center" vertical="center"/>
    </xf>
    <xf numFmtId="179" fontId="26" fillId="0" borderId="155" xfId="0" applyNumberFormat="1" applyFont="1" applyBorder="1" applyAlignment="1">
      <alignment horizontal="center" vertical="center"/>
    </xf>
    <xf numFmtId="179" fontId="26" fillId="0" borderId="156" xfId="0" applyNumberFormat="1" applyFont="1" applyBorder="1" applyAlignment="1">
      <alignment horizontal="center" vertical="center"/>
    </xf>
    <xf numFmtId="179" fontId="8" fillId="0" borderId="157" xfId="0" applyNumberFormat="1" applyFont="1" applyBorder="1" applyAlignment="1">
      <alignment horizontal="center" vertical="center"/>
    </xf>
    <xf numFmtId="179" fontId="8" fillId="0" borderId="158" xfId="0" applyNumberFormat="1" applyFont="1" applyBorder="1" applyAlignment="1">
      <alignment horizontal="center" vertical="center"/>
    </xf>
    <xf numFmtId="179" fontId="8" fillId="0" borderId="159" xfId="0" applyNumberFormat="1" applyFont="1" applyBorder="1" applyAlignment="1">
      <alignment horizontal="center" vertical="center"/>
    </xf>
    <xf numFmtId="179" fontId="8" fillId="0" borderId="160" xfId="0" applyNumberFormat="1" applyFont="1" applyBorder="1" applyAlignment="1">
      <alignment horizontal="center" vertical="center"/>
    </xf>
    <xf numFmtId="179" fontId="8" fillId="0" borderId="17" xfId="0" applyNumberFormat="1" applyFont="1" applyBorder="1" applyAlignment="1">
      <alignment horizontal="center" vertical="center"/>
    </xf>
    <xf numFmtId="179" fontId="8" fillId="0" borderId="161" xfId="0" applyNumberFormat="1" applyFont="1" applyBorder="1" applyAlignment="1">
      <alignment horizontal="center" vertical="center"/>
    </xf>
    <xf numFmtId="179" fontId="26" fillId="0" borderId="162" xfId="0" applyNumberFormat="1" applyFont="1" applyBorder="1" applyAlignment="1">
      <alignment horizontal="center" vertical="center"/>
    </xf>
    <xf numFmtId="179" fontId="26" fillId="0" borderId="163" xfId="0" applyNumberFormat="1" applyFont="1" applyBorder="1" applyAlignment="1">
      <alignment horizontal="center" vertical="center"/>
    </xf>
    <xf numFmtId="176" fontId="14" fillId="0" borderId="111" xfId="0" applyNumberFormat="1" applyFont="1" applyBorder="1" applyAlignment="1" applyProtection="1">
      <alignment horizontal="center" vertical="center"/>
      <protection locked="0"/>
    </xf>
    <xf numFmtId="176" fontId="14" fillId="0" borderId="129" xfId="0" applyNumberFormat="1" applyFont="1" applyBorder="1" applyAlignment="1" applyProtection="1">
      <alignment horizontal="center" vertical="center"/>
      <protection locked="0"/>
    </xf>
    <xf numFmtId="177" fontId="21" fillId="2" borderId="15"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1" xfId="0" applyFill="1" applyBorder="1" applyAlignment="1">
      <alignment horizontal="center" vertical="center" wrapText="1"/>
    </xf>
    <xf numFmtId="178" fontId="40" fillId="2" borderId="4" xfId="0" applyNumberFormat="1" applyFont="1" applyFill="1" applyBorder="1" applyAlignment="1">
      <alignment horizontal="center" vertical="center"/>
    </xf>
    <xf numFmtId="178" fontId="40" fillId="2" borderId="9" xfId="0" applyNumberFormat="1" applyFont="1" applyFill="1" applyBorder="1" applyAlignment="1">
      <alignment horizontal="center" vertical="center"/>
    </xf>
    <xf numFmtId="178" fontId="40" fillId="2" borderId="6" xfId="0" applyNumberFormat="1" applyFont="1" applyFill="1" applyBorder="1" applyAlignment="1">
      <alignment horizontal="center" vertical="center"/>
    </xf>
    <xf numFmtId="178" fontId="40" fillId="2" borderId="11" xfId="0" applyNumberFormat="1" applyFont="1" applyFill="1" applyBorder="1" applyAlignment="1">
      <alignment horizontal="center" vertical="center"/>
    </xf>
    <xf numFmtId="0" fontId="39" fillId="2" borderId="4"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11" xfId="0" applyFont="1" applyFill="1" applyBorder="1" applyAlignment="1">
      <alignment horizontal="center" vertical="center"/>
    </xf>
    <xf numFmtId="177" fontId="17" fillId="2" borderId="4" xfId="0" applyNumberFormat="1" applyFont="1" applyFill="1" applyBorder="1" applyAlignment="1">
      <alignment horizontal="center" vertical="center"/>
    </xf>
    <xf numFmtId="177" fontId="17" fillId="2" borderId="9" xfId="0" applyNumberFormat="1" applyFont="1" applyFill="1" applyBorder="1" applyAlignment="1">
      <alignment horizontal="center" vertical="center"/>
    </xf>
    <xf numFmtId="177" fontId="17" fillId="2" borderId="6"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176" fontId="17" fillId="2" borderId="4" xfId="0" applyNumberFormat="1" applyFont="1" applyFill="1" applyBorder="1" applyAlignment="1">
      <alignment horizontal="center" vertical="center"/>
    </xf>
    <xf numFmtId="176" fontId="17" fillId="2" borderId="9" xfId="0" applyNumberFormat="1" applyFont="1" applyFill="1" applyBorder="1" applyAlignment="1">
      <alignment horizontal="center" vertical="center"/>
    </xf>
    <xf numFmtId="176" fontId="17" fillId="2" borderId="6" xfId="0" applyNumberFormat="1" applyFont="1" applyFill="1" applyBorder="1" applyAlignment="1">
      <alignment horizontal="center" vertical="center"/>
    </xf>
    <xf numFmtId="176" fontId="17" fillId="2" borderId="11" xfId="0" applyNumberFormat="1" applyFont="1" applyFill="1" applyBorder="1" applyAlignment="1">
      <alignment horizontal="center" vertical="center"/>
    </xf>
    <xf numFmtId="183" fontId="41" fillId="2" borderId="4" xfId="0" applyNumberFormat="1" applyFont="1" applyFill="1" applyBorder="1" applyAlignment="1">
      <alignment horizontal="center" vertical="center"/>
    </xf>
    <xf numFmtId="183" fontId="41" fillId="2" borderId="9" xfId="0" applyNumberFormat="1" applyFont="1" applyFill="1" applyBorder="1" applyAlignment="1">
      <alignment horizontal="center" vertical="center"/>
    </xf>
    <xf numFmtId="183" fontId="41" fillId="2" borderId="0" xfId="0" applyNumberFormat="1" applyFont="1" applyFill="1" applyAlignment="1">
      <alignment horizontal="center" vertical="center"/>
    </xf>
    <xf numFmtId="183" fontId="41" fillId="2" borderId="10" xfId="0" applyNumberFormat="1" applyFont="1" applyFill="1" applyBorder="1" applyAlignment="1">
      <alignment horizontal="center" vertical="center"/>
    </xf>
    <xf numFmtId="183" fontId="41" fillId="2" borderId="6" xfId="0" applyNumberFormat="1" applyFont="1" applyFill="1" applyBorder="1" applyAlignment="1">
      <alignment horizontal="center" vertical="center"/>
    </xf>
    <xf numFmtId="183" fontId="41" fillId="2" borderId="11" xfId="0" applyNumberFormat="1" applyFont="1" applyFill="1" applyBorder="1" applyAlignment="1">
      <alignment horizontal="center" vertical="center"/>
    </xf>
    <xf numFmtId="185" fontId="2" fillId="0" borderId="12" xfId="2" applyNumberFormat="1" applyBorder="1" applyAlignment="1" applyProtection="1">
      <alignment horizontal="right"/>
      <protection locked="0"/>
    </xf>
    <xf numFmtId="185" fontId="2" fillId="0" borderId="7" xfId="2" applyNumberFormat="1" applyBorder="1" applyAlignment="1" applyProtection="1">
      <alignment horizontal="right"/>
      <protection locked="0"/>
    </xf>
    <xf numFmtId="178" fontId="23" fillId="0" borderId="7" xfId="0" applyNumberFormat="1" applyFont="1" applyBorder="1" applyAlignment="1" applyProtection="1">
      <alignment horizontal="right"/>
      <protection locked="0"/>
    </xf>
    <xf numFmtId="181" fontId="24" fillId="0" borderId="7" xfId="0" applyNumberFormat="1" applyFont="1" applyBorder="1" applyProtection="1">
      <protection locked="0"/>
    </xf>
    <xf numFmtId="181" fontId="24" fillId="0" borderId="8" xfId="0" applyNumberFormat="1" applyFont="1" applyBorder="1" applyProtection="1">
      <protection locked="0"/>
    </xf>
    <xf numFmtId="176" fontId="45" fillId="0" borderId="7" xfId="1" applyNumberFormat="1" applyFont="1" applyBorder="1" applyAlignment="1" applyProtection="1">
      <alignment horizontal="center"/>
    </xf>
    <xf numFmtId="0" fontId="12" fillId="0" borderId="55" xfId="0" applyFont="1" applyBorder="1" applyAlignment="1" applyProtection="1">
      <alignment horizontal="center" vertical="center"/>
      <protection locked="0"/>
    </xf>
    <xf numFmtId="0" fontId="12" fillId="0" borderId="74" xfId="0" applyFont="1" applyBorder="1" applyAlignment="1" applyProtection="1">
      <alignment horizontal="center" vertical="center"/>
      <protection locked="0"/>
    </xf>
    <xf numFmtId="0" fontId="12" fillId="0" borderId="164" xfId="0" applyFont="1" applyBorder="1" applyAlignment="1" applyProtection="1">
      <alignment horizontal="center" vertical="center"/>
      <protection locked="0"/>
    </xf>
    <xf numFmtId="179" fontId="8" fillId="0" borderId="165" xfId="0" applyNumberFormat="1" applyFont="1" applyBorder="1" applyAlignment="1">
      <alignment horizontal="center" vertical="center"/>
    </xf>
    <xf numFmtId="179" fontId="8" fillId="0" borderId="5" xfId="0" applyNumberFormat="1" applyFont="1" applyBorder="1" applyAlignment="1" applyProtection="1">
      <alignment horizontal="center" vertical="center"/>
      <protection locked="0"/>
    </xf>
    <xf numFmtId="179" fontId="8" fillId="0" borderId="6" xfId="0" applyNumberFormat="1" applyFont="1" applyBorder="1" applyAlignment="1" applyProtection="1">
      <alignment horizontal="center" vertical="center"/>
      <protection locked="0"/>
    </xf>
    <xf numFmtId="177" fontId="21" fillId="2" borderId="0" xfId="0" applyNumberFormat="1" applyFont="1" applyFill="1" applyAlignment="1">
      <alignment horizontal="center" vertical="center" wrapText="1"/>
    </xf>
    <xf numFmtId="177" fontId="21" fillId="2" borderId="10" xfId="0" applyNumberFormat="1" applyFont="1" applyFill="1" applyBorder="1" applyAlignment="1">
      <alignment horizontal="center" vertical="center" wrapText="1"/>
    </xf>
    <xf numFmtId="177" fontId="21" fillId="2" borderId="5" xfId="0" applyNumberFormat="1" applyFont="1" applyFill="1" applyBorder="1" applyAlignment="1">
      <alignment horizontal="center" vertical="center" wrapText="1"/>
    </xf>
    <xf numFmtId="177" fontId="21" fillId="2" borderId="6" xfId="0" applyNumberFormat="1" applyFont="1" applyFill="1" applyBorder="1" applyAlignment="1">
      <alignment horizontal="center" vertical="center" wrapText="1"/>
    </xf>
    <xf numFmtId="177" fontId="21" fillId="2" borderId="11" xfId="0" applyNumberFormat="1" applyFont="1" applyFill="1" applyBorder="1" applyAlignment="1">
      <alignment horizontal="center" vertical="center" wrapText="1"/>
    </xf>
    <xf numFmtId="3" fontId="14" fillId="0" borderId="0" xfId="0" applyNumberFormat="1" applyFont="1" applyAlignment="1" applyProtection="1">
      <alignment horizontal="center" vertical="center"/>
      <protection locked="0"/>
    </xf>
    <xf numFmtId="3" fontId="14" fillId="0" borderId="10" xfId="0" applyNumberFormat="1" applyFont="1" applyBorder="1" applyAlignment="1" applyProtection="1">
      <alignment horizontal="center" vertical="center"/>
      <protection locked="0"/>
    </xf>
    <xf numFmtId="178" fontId="23" fillId="0" borderId="7" xfId="2" applyNumberFormat="1" applyFont="1" applyBorder="1" applyAlignment="1" applyProtection="1">
      <alignment vertical="center"/>
      <protection locked="0"/>
    </xf>
    <xf numFmtId="178" fontId="23" fillId="0" borderId="13" xfId="2" applyNumberFormat="1" applyFont="1" applyBorder="1" applyAlignment="1" applyProtection="1">
      <alignment vertical="center"/>
      <protection locked="0"/>
    </xf>
    <xf numFmtId="182" fontId="23" fillId="0" borderId="7" xfId="2" applyNumberFormat="1" applyFont="1" applyBorder="1" applyAlignment="1" applyProtection="1">
      <alignment vertical="center"/>
      <protection locked="0"/>
    </xf>
    <xf numFmtId="182" fontId="23" fillId="0" borderId="13" xfId="2" applyNumberFormat="1" applyFont="1" applyBorder="1" applyAlignment="1" applyProtection="1">
      <alignment vertical="center"/>
      <protection locked="0"/>
    </xf>
    <xf numFmtId="179" fontId="8" fillId="0" borderId="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179" fontId="8" fillId="0" borderId="166" xfId="0" applyNumberFormat="1" applyFont="1" applyBorder="1" applyAlignment="1">
      <alignment horizontal="center" vertical="center"/>
    </xf>
    <xf numFmtId="179" fontId="8" fillId="0" borderId="167" xfId="0" applyNumberFormat="1" applyFont="1" applyBorder="1" applyAlignment="1">
      <alignment horizontal="center" vertical="center"/>
    </xf>
    <xf numFmtId="179" fontId="8" fillId="0" borderId="168" xfId="0" applyNumberFormat="1" applyFont="1" applyBorder="1" applyAlignment="1">
      <alignment horizontal="center" vertical="center"/>
    </xf>
    <xf numFmtId="179" fontId="8" fillId="0" borderId="169" xfId="0" applyNumberFormat="1" applyFont="1" applyBorder="1" applyAlignment="1">
      <alignment horizontal="center" vertical="center"/>
    </xf>
    <xf numFmtId="0" fontId="12" fillId="0" borderId="170" xfId="0" applyFont="1" applyBorder="1" applyAlignment="1" applyProtection="1">
      <alignment horizontal="center" vertical="center"/>
      <protection locked="0"/>
    </xf>
    <xf numFmtId="176" fontId="43" fillId="0" borderId="12" xfId="0" applyNumberFormat="1" applyFont="1" applyBorder="1" applyAlignment="1" applyProtection="1">
      <alignment horizontal="center" vertical="center"/>
      <protection locked="0"/>
    </xf>
    <xf numFmtId="176" fontId="43" fillId="0" borderId="153" xfId="0" applyNumberFormat="1" applyFont="1" applyBorder="1" applyAlignment="1" applyProtection="1">
      <alignment horizontal="center" vertical="center"/>
      <protection locked="0"/>
    </xf>
    <xf numFmtId="177" fontId="21" fillId="2" borderId="15" xfId="0" applyNumberFormat="1" applyFont="1" applyFill="1" applyBorder="1" applyAlignment="1">
      <alignment horizontal="center" vertical="center"/>
    </xf>
    <xf numFmtId="177" fontId="21" fillId="2" borderId="0" xfId="0" applyNumberFormat="1" applyFont="1" applyFill="1" applyAlignment="1">
      <alignment horizontal="center" vertical="center"/>
    </xf>
    <xf numFmtId="177" fontId="21" fillId="2" borderId="10" xfId="0" applyNumberFormat="1" applyFont="1" applyFill="1" applyBorder="1" applyAlignment="1">
      <alignment horizontal="center" vertical="center"/>
    </xf>
    <xf numFmtId="177" fontId="21" fillId="2" borderId="5" xfId="0" applyNumberFormat="1" applyFont="1" applyFill="1" applyBorder="1" applyAlignment="1">
      <alignment horizontal="center" vertical="center"/>
    </xf>
    <xf numFmtId="177" fontId="21" fillId="2" borderId="6" xfId="0" applyNumberFormat="1" applyFont="1" applyFill="1" applyBorder="1" applyAlignment="1">
      <alignment horizontal="center" vertical="center"/>
    </xf>
    <xf numFmtId="177" fontId="21" fillId="2" borderId="11" xfId="0" applyNumberFormat="1" applyFont="1" applyFill="1" applyBorder="1" applyAlignment="1">
      <alignment horizontal="center" vertical="center"/>
    </xf>
    <xf numFmtId="0" fontId="14" fillId="0" borderId="55" xfId="0" applyFont="1" applyBorder="1" applyAlignment="1" applyProtection="1">
      <alignment horizontal="center" vertical="center"/>
      <protection locked="0"/>
    </xf>
    <xf numFmtId="0" fontId="14" fillId="0" borderId="170" xfId="0" applyFont="1" applyBorder="1" applyAlignment="1" applyProtection="1">
      <alignment horizontal="center" vertical="center"/>
      <protection locked="0"/>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177" fontId="17" fillId="0" borderId="4"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Alignment="1">
      <alignment horizontal="right" vertical="center"/>
    </xf>
    <xf numFmtId="177" fontId="17" fillId="0" borderId="10" xfId="0" applyNumberFormat="1" applyFont="1" applyBorder="1" applyAlignment="1">
      <alignment horizontal="right" vertical="center"/>
    </xf>
    <xf numFmtId="177" fontId="17" fillId="0" borderId="6" xfId="0" applyNumberFormat="1" applyFont="1" applyBorder="1" applyAlignment="1">
      <alignment horizontal="right" vertical="center"/>
    </xf>
    <xf numFmtId="177" fontId="17" fillId="0" borderId="11" xfId="0" applyNumberFormat="1" applyFont="1" applyBorder="1" applyAlignment="1">
      <alignment horizontal="right" vertical="center"/>
    </xf>
    <xf numFmtId="178" fontId="23" fillId="0" borderId="7" xfId="2" applyNumberFormat="1" applyFont="1" applyBorder="1" applyAlignment="1">
      <alignment vertical="center"/>
    </xf>
    <xf numFmtId="178" fontId="23" fillId="0" borderId="13" xfId="2" applyNumberFormat="1" applyFont="1" applyBorder="1" applyAlignment="1">
      <alignment vertical="center"/>
    </xf>
    <xf numFmtId="14" fontId="24" fillId="0" borderId="6" xfId="0" applyNumberFormat="1" applyFont="1" applyBorder="1"/>
    <xf numFmtId="0" fontId="16" fillId="0" borderId="41" xfId="0" applyFont="1" applyBorder="1" applyAlignment="1">
      <alignment horizontal="center" vertical="center"/>
    </xf>
    <xf numFmtId="0" fontId="16" fillId="0" borderId="74" xfId="0" applyFont="1" applyBorder="1" applyAlignment="1">
      <alignment horizontal="center" vertical="center"/>
    </xf>
  </cellXfs>
  <cellStyles count="9">
    <cellStyle name="ハイパーリンク" xfId="1" builtinId="8"/>
    <cellStyle name="桁区切り" xfId="2" builtinId="6"/>
    <cellStyle name="通貨" xfId="3" builtinId="7"/>
    <cellStyle name="標準" xfId="0" builtinId="0"/>
    <cellStyle name="標準 2" xfId="8" xr:uid="{27D22D4C-6E7F-4557-AD57-0A781792F01D}"/>
    <cellStyle name="標準_Owari" xfId="4" xr:uid="{00000000-0005-0000-0000-000004000000}"/>
    <cellStyle name="標準_Sheet1" xfId="5" xr:uid="{00000000-0005-0000-0000-000005000000}"/>
    <cellStyle name="標準_Sheet2" xfId="6" xr:uid="{00000000-0005-0000-0000-000006000000}"/>
    <cellStyle name="標準_Sheet3"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234;&#21218;&#12539;&#24535;&#25705;!A1"/><Relationship Id="rId13" Type="http://schemas.openxmlformats.org/officeDocument/2006/relationships/hyperlink" Target="#&#27941;!A1"/><Relationship Id="rId18" Type="http://schemas.openxmlformats.org/officeDocument/2006/relationships/hyperlink" Target="#&#23614;&#40434;&#12539;&#29066;&#37326;&#12539;&#22810;&#27671;!A1"/><Relationship Id="rId3" Type="http://schemas.openxmlformats.org/officeDocument/2006/relationships/hyperlink" Target="#&#26705;&#21517;&#24066;&#37089;&#12539;&#12356;&#12394;&#12409;&#12539;&#21729;&#24321;!A1"/><Relationship Id="rId7" Type="http://schemas.openxmlformats.org/officeDocument/2006/relationships/hyperlink" Target="#&#40165;&#32701;&#12539;&#24230;&#20250;!A38"/><Relationship Id="rId12" Type="http://schemas.openxmlformats.org/officeDocument/2006/relationships/hyperlink" Target="#&#20234;&#36032;&#12539;&#21517;&#24373;!A1"/><Relationship Id="rId17" Type="http://schemas.openxmlformats.org/officeDocument/2006/relationships/hyperlink" Target="#&#26032;&#23470;&#12539;&#21335;&#21271;&#29279;&#23105;&#37089;!A1"/><Relationship Id="rId2" Type="http://schemas.openxmlformats.org/officeDocument/2006/relationships/hyperlink" Target="#&#22235;&#26085;&#24066;!A1"/><Relationship Id="rId16" Type="http://schemas.openxmlformats.org/officeDocument/2006/relationships/hyperlink" Target="#&#40165;&#32701;&#12539;&#24230;&#20250;!A1"/><Relationship Id="rId20" Type="http://schemas.openxmlformats.org/officeDocument/2006/relationships/hyperlink" Target="#&#26705;&#21517;&#24066;&#37089;&#12539;&#12356;&#12394;&#12409;&#12539;&#21729;&#24321;!A33"/><Relationship Id="rId1" Type="http://schemas.openxmlformats.org/officeDocument/2006/relationships/image" Target="../media/image1.emf"/><Relationship Id="rId6" Type="http://schemas.openxmlformats.org/officeDocument/2006/relationships/hyperlink" Target="#&#26705;&#21517;&#24066;&#37089;&#12539;&#12356;&#12394;&#12409;&#12539;&#21729;&#24321;!A43"/><Relationship Id="rId11" Type="http://schemas.openxmlformats.org/officeDocument/2006/relationships/hyperlink" Target="#&#37428;&#40575;&#12539;&#19977;&#37325;!A1"/><Relationship Id="rId5" Type="http://schemas.openxmlformats.org/officeDocument/2006/relationships/hyperlink" Target="#&#37428;&#40575;&#12539;&#19977;&#37325;!A40"/><Relationship Id="rId15" Type="http://schemas.openxmlformats.org/officeDocument/2006/relationships/hyperlink" Target="#&#20234;&#21218;&#12539;&#24535;&#25705;!A40"/><Relationship Id="rId10" Type="http://schemas.openxmlformats.org/officeDocument/2006/relationships/hyperlink" Target="#&#20096;&#23665;!A1"/><Relationship Id="rId19" Type="http://schemas.openxmlformats.org/officeDocument/2006/relationships/hyperlink" Target="#&#26032;&#23470;&#12539;&#21335;&#21271;&#29279;&#23105;&#37089;!A40"/><Relationship Id="rId4" Type="http://schemas.openxmlformats.org/officeDocument/2006/relationships/hyperlink" Target="#&#20234;&#36032;&#12539;&#21517;&#24373;!A40"/><Relationship Id="rId9" Type="http://schemas.openxmlformats.org/officeDocument/2006/relationships/hyperlink" Target="#&#27941;&#12539;&#26494;&#38442;!A40"/><Relationship Id="rId14" Type="http://schemas.openxmlformats.org/officeDocument/2006/relationships/hyperlink" Target="#&#23614;&#40434;&#12539;&#29066;&#37326;&#12539;&#22810;&#27671;!A40"/></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352425</xdr:colOff>
      <xdr:row>40</xdr:row>
      <xdr:rowOff>19050</xdr:rowOff>
    </xdr:to>
    <xdr:pic>
      <xdr:nvPicPr>
        <xdr:cNvPr id="21599" name="Picture 2">
          <a:extLst>
            <a:ext uri="{FF2B5EF4-FFF2-40B4-BE49-F238E27FC236}">
              <a16:creationId xmlns:a16="http://schemas.microsoft.com/office/drawing/2014/main" id="{E9B520A1-DEE9-4F0C-BE5A-FFEC9A9C13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210425" cy="1057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676275</xdr:colOff>
      <xdr:row>6</xdr:row>
      <xdr:rowOff>28575</xdr:rowOff>
    </xdr:from>
    <xdr:to>
      <xdr:col>6</xdr:col>
      <xdr:colOff>609600</xdr:colOff>
      <xdr:row>6</xdr:row>
      <xdr:rowOff>209550</xdr:rowOff>
    </xdr:to>
    <xdr:sp macro="" textlink="">
      <xdr:nvSpPr>
        <xdr:cNvPr id="1026" name="テキスト ボックス 2">
          <a:hlinkClick xmlns:r="http://schemas.openxmlformats.org/officeDocument/2006/relationships" r:id="rId2"/>
          <a:extLst>
            <a:ext uri="{FF2B5EF4-FFF2-40B4-BE49-F238E27FC236}">
              <a16:creationId xmlns:a16="http://schemas.microsoft.com/office/drawing/2014/main" id="{81AF15CA-9F18-4B98-9768-01AB626C06CD}"/>
            </a:ext>
          </a:extLst>
        </xdr:cNvPr>
        <xdr:cNvSpPr txBox="1">
          <a:spLocks noChangeArrowheads="1"/>
        </xdr:cNvSpPr>
      </xdr:nvSpPr>
      <xdr:spPr bwMode="auto">
        <a:xfrm>
          <a:off x="4105275" y="1905000"/>
          <a:ext cx="6191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四日市市</a:t>
          </a:r>
        </a:p>
      </xdr:txBody>
    </xdr:sp>
    <xdr:clientData/>
  </xdr:twoCellAnchor>
  <xdr:twoCellAnchor editAs="oneCell">
    <xdr:from>
      <xdr:col>6</xdr:col>
      <xdr:colOff>600075</xdr:colOff>
      <xdr:row>3</xdr:row>
      <xdr:rowOff>95250</xdr:rowOff>
    </xdr:from>
    <xdr:to>
      <xdr:col>7</xdr:col>
      <xdr:colOff>419100</xdr:colOff>
      <xdr:row>4</xdr:row>
      <xdr:rowOff>38100</xdr:rowOff>
    </xdr:to>
    <xdr:sp macro="" textlink="">
      <xdr:nvSpPr>
        <xdr:cNvPr id="1027" name="テキスト ボックス 3">
          <a:hlinkClick xmlns:r="http://schemas.openxmlformats.org/officeDocument/2006/relationships" r:id="rId3"/>
          <a:extLst>
            <a:ext uri="{FF2B5EF4-FFF2-40B4-BE49-F238E27FC236}">
              <a16:creationId xmlns:a16="http://schemas.microsoft.com/office/drawing/2014/main" id="{CCE5782A-04FA-4B86-9D39-1CCF433A767C}"/>
            </a:ext>
          </a:extLst>
        </xdr:cNvPr>
        <xdr:cNvSpPr txBox="1">
          <a:spLocks noChangeArrowheads="1"/>
        </xdr:cNvSpPr>
      </xdr:nvSpPr>
      <xdr:spPr bwMode="auto">
        <a:xfrm>
          <a:off x="4714875" y="1171575"/>
          <a:ext cx="504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桑名市</a:t>
          </a:r>
        </a:p>
      </xdr:txBody>
    </xdr:sp>
    <xdr:clientData/>
  </xdr:twoCellAnchor>
  <xdr:twoCellAnchor editAs="oneCell">
    <xdr:from>
      <xdr:col>2</xdr:col>
      <xdr:colOff>400050</xdr:colOff>
      <xdr:row>15</xdr:row>
      <xdr:rowOff>9525</xdr:rowOff>
    </xdr:from>
    <xdr:to>
      <xdr:col>3</xdr:col>
      <xdr:colOff>219075</xdr:colOff>
      <xdr:row>15</xdr:row>
      <xdr:rowOff>209550</xdr:rowOff>
    </xdr:to>
    <xdr:sp macro="" textlink="">
      <xdr:nvSpPr>
        <xdr:cNvPr id="1028" name="テキスト ボックス 4">
          <a:hlinkClick xmlns:r="http://schemas.openxmlformats.org/officeDocument/2006/relationships" r:id="rId4"/>
          <a:extLst>
            <a:ext uri="{FF2B5EF4-FFF2-40B4-BE49-F238E27FC236}">
              <a16:creationId xmlns:a16="http://schemas.microsoft.com/office/drawing/2014/main" id="{10913C32-B146-4800-ADA6-670BF6C95801}"/>
            </a:ext>
          </a:extLst>
        </xdr:cNvPr>
        <xdr:cNvSpPr txBox="1">
          <a:spLocks noChangeArrowheads="1"/>
        </xdr:cNvSpPr>
      </xdr:nvSpPr>
      <xdr:spPr bwMode="auto">
        <a:xfrm>
          <a:off x="1771650" y="4371975"/>
          <a:ext cx="5048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名張市</a:t>
          </a:r>
        </a:p>
      </xdr:txBody>
    </xdr:sp>
    <xdr:clientData/>
  </xdr:twoCellAnchor>
  <xdr:oneCellAnchor>
    <xdr:from>
      <xdr:col>4</xdr:col>
      <xdr:colOff>90121</xdr:colOff>
      <xdr:row>4</xdr:row>
      <xdr:rowOff>21981</xdr:rowOff>
    </xdr:from>
    <xdr:ext cx="570926" cy="259045"/>
    <xdr:sp macro="" textlink="">
      <xdr:nvSpPr>
        <xdr:cNvPr id="6" name="テキスト ボックス 5">
          <a:hlinkClick xmlns:r="http://schemas.openxmlformats.org/officeDocument/2006/relationships" r:id="rId5"/>
          <a:extLst>
            <a:ext uri="{FF2B5EF4-FFF2-40B4-BE49-F238E27FC236}">
              <a16:creationId xmlns:a16="http://schemas.microsoft.com/office/drawing/2014/main" id="{C7E07CC3-75C2-423A-9D5A-A34C48E33D6D}"/>
            </a:ext>
          </a:extLst>
        </xdr:cNvPr>
        <xdr:cNvSpPr txBox="1"/>
      </xdr:nvSpPr>
      <xdr:spPr>
        <a:xfrm>
          <a:off x="2833321" y="1345956"/>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三重郡</a:t>
          </a:r>
        </a:p>
      </xdr:txBody>
    </xdr:sp>
    <xdr:clientData/>
  </xdr:oneCellAnchor>
  <xdr:twoCellAnchor editAs="oneCell">
    <xdr:from>
      <xdr:col>5</xdr:col>
      <xdr:colOff>390525</xdr:colOff>
      <xdr:row>2</xdr:row>
      <xdr:rowOff>76200</xdr:rowOff>
    </xdr:from>
    <xdr:to>
      <xdr:col>6</xdr:col>
      <xdr:colOff>276225</xdr:colOff>
      <xdr:row>2</xdr:row>
      <xdr:rowOff>266700</xdr:rowOff>
    </xdr:to>
    <xdr:sp macro="" textlink="">
      <xdr:nvSpPr>
        <xdr:cNvPr id="1030" name="テキスト ボックス 6">
          <a:hlinkClick xmlns:r="http://schemas.openxmlformats.org/officeDocument/2006/relationships" r:id="rId6"/>
          <a:extLst>
            <a:ext uri="{FF2B5EF4-FFF2-40B4-BE49-F238E27FC236}">
              <a16:creationId xmlns:a16="http://schemas.microsoft.com/office/drawing/2014/main" id="{A043CDFD-3D3B-43ED-A6A1-FC1911CE293E}"/>
            </a:ext>
          </a:extLst>
        </xdr:cNvPr>
        <xdr:cNvSpPr txBox="1">
          <a:spLocks noChangeArrowheads="1"/>
        </xdr:cNvSpPr>
      </xdr:nvSpPr>
      <xdr:spPr bwMode="auto">
        <a:xfrm>
          <a:off x="3819525" y="838200"/>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いなべ市</a:t>
          </a:r>
        </a:p>
      </xdr:txBody>
    </xdr:sp>
    <xdr:clientData/>
  </xdr:twoCellAnchor>
  <xdr:twoCellAnchor editAs="oneCell">
    <xdr:from>
      <xdr:col>5</xdr:col>
      <xdr:colOff>514350</xdr:colOff>
      <xdr:row>21</xdr:row>
      <xdr:rowOff>266700</xdr:rowOff>
    </xdr:from>
    <xdr:to>
      <xdr:col>6</xdr:col>
      <xdr:colOff>314325</xdr:colOff>
      <xdr:row>22</xdr:row>
      <xdr:rowOff>190500</xdr:rowOff>
    </xdr:to>
    <xdr:sp macro="" textlink="">
      <xdr:nvSpPr>
        <xdr:cNvPr id="1031" name="テキスト ボックス 7">
          <a:hlinkClick xmlns:r="http://schemas.openxmlformats.org/officeDocument/2006/relationships" r:id="rId7"/>
          <a:extLst>
            <a:ext uri="{FF2B5EF4-FFF2-40B4-BE49-F238E27FC236}">
              <a16:creationId xmlns:a16="http://schemas.microsoft.com/office/drawing/2014/main" id="{EE093A36-4C51-46C5-B13C-D80CAADC952A}"/>
            </a:ext>
          </a:extLst>
        </xdr:cNvPr>
        <xdr:cNvSpPr txBox="1">
          <a:spLocks noChangeArrowheads="1"/>
        </xdr:cNvSpPr>
      </xdr:nvSpPr>
      <xdr:spPr bwMode="auto">
        <a:xfrm>
          <a:off x="3943350" y="6286500"/>
          <a:ext cx="485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度会郡</a:t>
          </a:r>
        </a:p>
      </xdr:txBody>
    </xdr:sp>
    <xdr:clientData/>
  </xdr:twoCellAnchor>
  <xdr:twoCellAnchor editAs="oneCell">
    <xdr:from>
      <xdr:col>7</xdr:col>
      <xdr:colOff>285750</xdr:colOff>
      <xdr:row>18</xdr:row>
      <xdr:rowOff>219075</xdr:rowOff>
    </xdr:from>
    <xdr:to>
      <xdr:col>8</xdr:col>
      <xdr:colOff>66675</xdr:colOff>
      <xdr:row>19</xdr:row>
      <xdr:rowOff>133350</xdr:rowOff>
    </xdr:to>
    <xdr:sp macro="" textlink="">
      <xdr:nvSpPr>
        <xdr:cNvPr id="1032" name="テキスト ボックス 8">
          <a:hlinkClick xmlns:r="http://schemas.openxmlformats.org/officeDocument/2006/relationships" r:id="rId8"/>
          <a:extLst>
            <a:ext uri="{FF2B5EF4-FFF2-40B4-BE49-F238E27FC236}">
              <a16:creationId xmlns:a16="http://schemas.microsoft.com/office/drawing/2014/main" id="{622D8247-0922-4373-9E03-066EF22ECB5C}"/>
            </a:ext>
          </a:extLst>
        </xdr:cNvPr>
        <xdr:cNvSpPr txBox="1">
          <a:spLocks noChangeArrowheads="1"/>
        </xdr:cNvSpPr>
      </xdr:nvSpPr>
      <xdr:spPr bwMode="auto">
        <a:xfrm>
          <a:off x="5086350" y="5410200"/>
          <a:ext cx="466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伊勢市</a:t>
          </a:r>
        </a:p>
      </xdr:txBody>
    </xdr:sp>
    <xdr:clientData/>
  </xdr:twoCellAnchor>
  <xdr:oneCellAnchor>
    <xdr:from>
      <xdr:col>5</xdr:col>
      <xdr:colOff>80596</xdr:colOff>
      <xdr:row>15</xdr:row>
      <xdr:rowOff>272561</xdr:rowOff>
    </xdr:from>
    <xdr:ext cx="570926" cy="259045"/>
    <xdr:sp macro="" textlink="">
      <xdr:nvSpPr>
        <xdr:cNvPr id="10" name="テキスト ボックス 9">
          <a:hlinkClick xmlns:r="http://schemas.openxmlformats.org/officeDocument/2006/relationships" r:id="rId9"/>
          <a:extLst>
            <a:ext uri="{FF2B5EF4-FFF2-40B4-BE49-F238E27FC236}">
              <a16:creationId xmlns:a16="http://schemas.microsoft.com/office/drawing/2014/main" id="{CE9853E0-0432-419B-AA94-E4CD5704A8DF}"/>
            </a:ext>
          </a:extLst>
        </xdr:cNvPr>
        <xdr:cNvSpPr txBox="1"/>
      </xdr:nvSpPr>
      <xdr:spPr>
        <a:xfrm>
          <a:off x="3509596" y="4635011"/>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松阪市</a:t>
          </a:r>
        </a:p>
      </xdr:txBody>
    </xdr:sp>
    <xdr:clientData/>
  </xdr:oneCellAnchor>
  <xdr:twoCellAnchor editAs="oneCell">
    <xdr:from>
      <xdr:col>4</xdr:col>
      <xdr:colOff>609600</xdr:colOff>
      <xdr:row>8</xdr:row>
      <xdr:rowOff>219075</xdr:rowOff>
    </xdr:from>
    <xdr:to>
      <xdr:col>5</xdr:col>
      <xdr:colOff>428625</xdr:colOff>
      <xdr:row>9</xdr:row>
      <xdr:rowOff>104775</xdr:rowOff>
    </xdr:to>
    <xdr:sp macro="" textlink="">
      <xdr:nvSpPr>
        <xdr:cNvPr id="1034" name="テキスト ボックス 10">
          <a:hlinkClick xmlns:r="http://schemas.openxmlformats.org/officeDocument/2006/relationships" r:id="rId10"/>
          <a:extLst>
            <a:ext uri="{FF2B5EF4-FFF2-40B4-BE49-F238E27FC236}">
              <a16:creationId xmlns:a16="http://schemas.microsoft.com/office/drawing/2014/main" id="{0F4EEFCE-0868-4CC7-A899-F2CCFDB551B9}"/>
            </a:ext>
          </a:extLst>
        </xdr:cNvPr>
        <xdr:cNvSpPr txBox="1">
          <a:spLocks noChangeArrowheads="1"/>
        </xdr:cNvSpPr>
      </xdr:nvSpPr>
      <xdr:spPr bwMode="auto">
        <a:xfrm>
          <a:off x="3352800" y="2647950"/>
          <a:ext cx="5048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亀山市</a:t>
          </a:r>
        </a:p>
      </xdr:txBody>
    </xdr:sp>
    <xdr:clientData/>
  </xdr:twoCellAnchor>
  <xdr:oneCellAnchor>
    <xdr:from>
      <xdr:col>5</xdr:col>
      <xdr:colOff>615461</xdr:colOff>
      <xdr:row>8</xdr:row>
      <xdr:rowOff>104775</xdr:rowOff>
    </xdr:from>
    <xdr:ext cx="570926" cy="259045"/>
    <xdr:sp macro="" textlink="">
      <xdr:nvSpPr>
        <xdr:cNvPr id="12" name="テキスト ボックス 11">
          <a:hlinkClick xmlns:r="http://schemas.openxmlformats.org/officeDocument/2006/relationships" r:id="rId11"/>
          <a:extLst>
            <a:ext uri="{FF2B5EF4-FFF2-40B4-BE49-F238E27FC236}">
              <a16:creationId xmlns:a16="http://schemas.microsoft.com/office/drawing/2014/main" id="{4BC61377-1D8D-4229-97C9-C4B90C7BD8AF}"/>
            </a:ext>
          </a:extLst>
        </xdr:cNvPr>
        <xdr:cNvSpPr txBox="1"/>
      </xdr:nvSpPr>
      <xdr:spPr>
        <a:xfrm>
          <a:off x="4044461" y="2533650"/>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鈴鹿市</a:t>
          </a:r>
        </a:p>
      </xdr:txBody>
    </xdr:sp>
    <xdr:clientData/>
  </xdr:oneCellAnchor>
  <xdr:twoCellAnchor editAs="oneCell">
    <xdr:from>
      <xdr:col>3</xdr:col>
      <xdr:colOff>180975</xdr:colOff>
      <xdr:row>11</xdr:row>
      <xdr:rowOff>180975</xdr:rowOff>
    </xdr:from>
    <xdr:to>
      <xdr:col>3</xdr:col>
      <xdr:colOff>657225</xdr:colOff>
      <xdr:row>12</xdr:row>
      <xdr:rowOff>95250</xdr:rowOff>
    </xdr:to>
    <xdr:sp macro="" textlink="">
      <xdr:nvSpPr>
        <xdr:cNvPr id="1036" name="テキスト ボックス 12">
          <a:hlinkClick xmlns:r="http://schemas.openxmlformats.org/officeDocument/2006/relationships" r:id="rId12"/>
          <a:extLst>
            <a:ext uri="{FF2B5EF4-FFF2-40B4-BE49-F238E27FC236}">
              <a16:creationId xmlns:a16="http://schemas.microsoft.com/office/drawing/2014/main" id="{0EA64F3E-AE72-41C5-90C8-CF45EF9A397D}"/>
            </a:ext>
          </a:extLst>
        </xdr:cNvPr>
        <xdr:cNvSpPr txBox="1">
          <a:spLocks noChangeArrowheads="1"/>
        </xdr:cNvSpPr>
      </xdr:nvSpPr>
      <xdr:spPr bwMode="auto">
        <a:xfrm>
          <a:off x="2238375" y="3438525"/>
          <a:ext cx="476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伊賀市</a:t>
          </a:r>
        </a:p>
      </xdr:txBody>
    </xdr:sp>
    <xdr:clientData/>
  </xdr:twoCellAnchor>
  <xdr:twoCellAnchor editAs="oneCell">
    <xdr:from>
      <xdr:col>5</xdr:col>
      <xdr:colOff>104775</xdr:colOff>
      <xdr:row>12</xdr:row>
      <xdr:rowOff>247650</xdr:rowOff>
    </xdr:from>
    <xdr:to>
      <xdr:col>5</xdr:col>
      <xdr:colOff>447675</xdr:colOff>
      <xdr:row>13</xdr:row>
      <xdr:rowOff>152400</xdr:rowOff>
    </xdr:to>
    <xdr:sp macro="" textlink="">
      <xdr:nvSpPr>
        <xdr:cNvPr id="1037" name="テキスト ボックス 13">
          <a:hlinkClick xmlns:r="http://schemas.openxmlformats.org/officeDocument/2006/relationships" r:id="rId13"/>
          <a:extLst>
            <a:ext uri="{FF2B5EF4-FFF2-40B4-BE49-F238E27FC236}">
              <a16:creationId xmlns:a16="http://schemas.microsoft.com/office/drawing/2014/main" id="{7C9987B1-F41B-4027-8FC2-F42A4AC51D2B}"/>
            </a:ext>
          </a:extLst>
        </xdr:cNvPr>
        <xdr:cNvSpPr txBox="1">
          <a:spLocks noChangeArrowheads="1"/>
        </xdr:cNvSpPr>
      </xdr:nvSpPr>
      <xdr:spPr bwMode="auto">
        <a:xfrm>
          <a:off x="3533775" y="3781425"/>
          <a:ext cx="3429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津市</a:t>
          </a:r>
        </a:p>
      </xdr:txBody>
    </xdr:sp>
    <xdr:clientData/>
  </xdr:twoCellAnchor>
  <xdr:oneCellAnchor>
    <xdr:from>
      <xdr:col>8</xdr:col>
      <xdr:colOff>38833</xdr:colOff>
      <xdr:row>3</xdr:row>
      <xdr:rowOff>1465</xdr:rowOff>
    </xdr:from>
    <xdr:ext cx="570926" cy="259045"/>
    <xdr:sp macro="" textlink="">
      <xdr:nvSpPr>
        <xdr:cNvPr id="15" name="テキスト ボックス 14">
          <a:hlinkClick xmlns:r="http://schemas.openxmlformats.org/officeDocument/2006/relationships" r:id="rId3"/>
          <a:extLst>
            <a:ext uri="{FF2B5EF4-FFF2-40B4-BE49-F238E27FC236}">
              <a16:creationId xmlns:a16="http://schemas.microsoft.com/office/drawing/2014/main" id="{DC29C4BE-AFB2-4169-BBC7-A0AF84E06817}"/>
            </a:ext>
          </a:extLst>
        </xdr:cNvPr>
        <xdr:cNvSpPr txBox="1"/>
      </xdr:nvSpPr>
      <xdr:spPr>
        <a:xfrm>
          <a:off x="5525233" y="1077790"/>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桑名郡</a:t>
          </a:r>
        </a:p>
      </xdr:txBody>
    </xdr:sp>
    <xdr:clientData/>
  </xdr:oneCellAnchor>
  <xdr:oneCellAnchor>
    <xdr:from>
      <xdr:col>4</xdr:col>
      <xdr:colOff>101327</xdr:colOff>
      <xdr:row>21</xdr:row>
      <xdr:rowOff>54737</xdr:rowOff>
    </xdr:from>
    <xdr:ext cx="570926" cy="259045"/>
    <xdr:sp macro="" textlink="">
      <xdr:nvSpPr>
        <xdr:cNvPr id="16" name="テキスト ボックス 15">
          <a:hlinkClick xmlns:r="http://schemas.openxmlformats.org/officeDocument/2006/relationships" r:id="rId14"/>
          <a:extLst>
            <a:ext uri="{FF2B5EF4-FFF2-40B4-BE49-F238E27FC236}">
              <a16:creationId xmlns:a16="http://schemas.microsoft.com/office/drawing/2014/main" id="{C957A714-961A-4882-A3B3-B8AA099D3087}"/>
            </a:ext>
          </a:extLst>
        </xdr:cNvPr>
        <xdr:cNvSpPr txBox="1"/>
      </xdr:nvSpPr>
      <xdr:spPr>
        <a:xfrm>
          <a:off x="2844527" y="6074537"/>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多気郡</a:t>
          </a:r>
        </a:p>
      </xdr:txBody>
    </xdr:sp>
    <xdr:clientData/>
  </xdr:oneCellAnchor>
  <xdr:twoCellAnchor editAs="oneCell">
    <xdr:from>
      <xdr:col>7</xdr:col>
      <xdr:colOff>657225</xdr:colOff>
      <xdr:row>21</xdr:row>
      <xdr:rowOff>200025</xdr:rowOff>
    </xdr:from>
    <xdr:to>
      <xdr:col>8</xdr:col>
      <xdr:colOff>457200</xdr:colOff>
      <xdr:row>22</xdr:row>
      <xdr:rowOff>85725</xdr:rowOff>
    </xdr:to>
    <xdr:sp macro="" textlink="">
      <xdr:nvSpPr>
        <xdr:cNvPr id="1040" name="テキスト ボックス 16">
          <a:hlinkClick xmlns:r="http://schemas.openxmlformats.org/officeDocument/2006/relationships" r:id="rId15"/>
          <a:extLst>
            <a:ext uri="{FF2B5EF4-FFF2-40B4-BE49-F238E27FC236}">
              <a16:creationId xmlns:a16="http://schemas.microsoft.com/office/drawing/2014/main" id="{F2A2F057-AFA5-4D6D-AB62-6F82CCCEF1A4}"/>
            </a:ext>
          </a:extLst>
        </xdr:cNvPr>
        <xdr:cNvSpPr txBox="1">
          <a:spLocks noChangeArrowheads="1"/>
        </xdr:cNvSpPr>
      </xdr:nvSpPr>
      <xdr:spPr bwMode="auto">
        <a:xfrm>
          <a:off x="5457825" y="6219825"/>
          <a:ext cx="485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志摩市</a:t>
          </a:r>
        </a:p>
      </xdr:txBody>
    </xdr:sp>
    <xdr:clientData/>
  </xdr:twoCellAnchor>
  <xdr:twoCellAnchor editAs="oneCell">
    <xdr:from>
      <xdr:col>8</xdr:col>
      <xdr:colOff>257175</xdr:colOff>
      <xdr:row>19</xdr:row>
      <xdr:rowOff>180975</xdr:rowOff>
    </xdr:from>
    <xdr:to>
      <xdr:col>9</xdr:col>
      <xdr:colOff>76200</xdr:colOff>
      <xdr:row>20</xdr:row>
      <xdr:rowOff>57150</xdr:rowOff>
    </xdr:to>
    <xdr:sp macro="" textlink="">
      <xdr:nvSpPr>
        <xdr:cNvPr id="1041" name="テキスト ボックス 17">
          <a:hlinkClick xmlns:r="http://schemas.openxmlformats.org/officeDocument/2006/relationships" r:id="rId16"/>
          <a:extLst>
            <a:ext uri="{FF2B5EF4-FFF2-40B4-BE49-F238E27FC236}">
              <a16:creationId xmlns:a16="http://schemas.microsoft.com/office/drawing/2014/main" id="{BB2F4C33-0419-4234-986B-46635443CFB8}"/>
            </a:ext>
          </a:extLst>
        </xdr:cNvPr>
        <xdr:cNvSpPr txBox="1">
          <a:spLocks noChangeArrowheads="1"/>
        </xdr:cNvSpPr>
      </xdr:nvSpPr>
      <xdr:spPr bwMode="auto">
        <a:xfrm>
          <a:off x="5743575" y="5648325"/>
          <a:ext cx="504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鳥羽市</a:t>
          </a:r>
        </a:p>
      </xdr:txBody>
    </xdr:sp>
    <xdr:clientData/>
  </xdr:twoCellAnchor>
  <xdr:oneCellAnchor>
    <xdr:from>
      <xdr:col>0</xdr:col>
      <xdr:colOff>71158</xdr:colOff>
      <xdr:row>37</xdr:row>
      <xdr:rowOff>217738</xdr:rowOff>
    </xdr:from>
    <xdr:ext cx="570926" cy="259045"/>
    <xdr:sp macro="" textlink="">
      <xdr:nvSpPr>
        <xdr:cNvPr id="19" name="テキスト ボックス 18">
          <a:hlinkClick xmlns:r="http://schemas.openxmlformats.org/officeDocument/2006/relationships" r:id="rId17"/>
          <a:extLst>
            <a:ext uri="{FF2B5EF4-FFF2-40B4-BE49-F238E27FC236}">
              <a16:creationId xmlns:a16="http://schemas.microsoft.com/office/drawing/2014/main" id="{EF319A04-577D-4B35-A4D8-D951A8303870}"/>
            </a:ext>
          </a:extLst>
        </xdr:cNvPr>
        <xdr:cNvSpPr txBox="1"/>
      </xdr:nvSpPr>
      <xdr:spPr>
        <a:xfrm>
          <a:off x="71158" y="10114213"/>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新宮市</a:t>
          </a:r>
        </a:p>
      </xdr:txBody>
    </xdr:sp>
    <xdr:clientData/>
  </xdr:oneCellAnchor>
  <xdr:twoCellAnchor editAs="oneCell">
    <xdr:from>
      <xdr:col>3</xdr:col>
      <xdr:colOff>190500</xdr:colOff>
      <xdr:row>26</xdr:row>
      <xdr:rowOff>0</xdr:rowOff>
    </xdr:from>
    <xdr:to>
      <xdr:col>4</xdr:col>
      <xdr:colOff>152400</xdr:colOff>
      <xdr:row>26</xdr:row>
      <xdr:rowOff>200025</xdr:rowOff>
    </xdr:to>
    <xdr:sp macro="" textlink="">
      <xdr:nvSpPr>
        <xdr:cNvPr id="1043" name="テキスト ボックス 19">
          <a:hlinkClick xmlns:r="http://schemas.openxmlformats.org/officeDocument/2006/relationships" r:id="rId17"/>
          <a:extLst>
            <a:ext uri="{FF2B5EF4-FFF2-40B4-BE49-F238E27FC236}">
              <a16:creationId xmlns:a16="http://schemas.microsoft.com/office/drawing/2014/main" id="{EFA751DD-8905-4EE6-8C61-983E85FAB834}"/>
            </a:ext>
          </a:extLst>
        </xdr:cNvPr>
        <xdr:cNvSpPr txBox="1">
          <a:spLocks noChangeArrowheads="1"/>
        </xdr:cNvSpPr>
      </xdr:nvSpPr>
      <xdr:spPr bwMode="auto">
        <a:xfrm>
          <a:off x="2247900" y="7400925"/>
          <a:ext cx="6477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北牟婁郡</a:t>
          </a:r>
        </a:p>
      </xdr:txBody>
    </xdr:sp>
    <xdr:clientData/>
  </xdr:twoCellAnchor>
  <xdr:twoCellAnchor editAs="oneCell">
    <xdr:from>
      <xdr:col>2</xdr:col>
      <xdr:colOff>200025</xdr:colOff>
      <xdr:row>31</xdr:row>
      <xdr:rowOff>133350</xdr:rowOff>
    </xdr:from>
    <xdr:to>
      <xdr:col>3</xdr:col>
      <xdr:colOff>0</xdr:colOff>
      <xdr:row>32</xdr:row>
      <xdr:rowOff>133350</xdr:rowOff>
    </xdr:to>
    <xdr:sp macro="" textlink="">
      <xdr:nvSpPr>
        <xdr:cNvPr id="1044" name="テキスト ボックス 20">
          <a:hlinkClick xmlns:r="http://schemas.openxmlformats.org/officeDocument/2006/relationships" r:id="rId18"/>
          <a:extLst>
            <a:ext uri="{FF2B5EF4-FFF2-40B4-BE49-F238E27FC236}">
              <a16:creationId xmlns:a16="http://schemas.microsoft.com/office/drawing/2014/main" id="{4BE511B8-FC46-45EF-A713-D90D9CD5DB82}"/>
            </a:ext>
          </a:extLst>
        </xdr:cNvPr>
        <xdr:cNvSpPr txBox="1">
          <a:spLocks noChangeArrowheads="1"/>
        </xdr:cNvSpPr>
      </xdr:nvSpPr>
      <xdr:spPr bwMode="auto">
        <a:xfrm>
          <a:off x="1571625" y="8715375"/>
          <a:ext cx="485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熊野市</a:t>
          </a:r>
        </a:p>
      </xdr:txBody>
    </xdr:sp>
    <xdr:clientData/>
  </xdr:twoCellAnchor>
  <xdr:twoCellAnchor editAs="oneCell">
    <xdr:from>
      <xdr:col>2</xdr:col>
      <xdr:colOff>581025</xdr:colOff>
      <xdr:row>28</xdr:row>
      <xdr:rowOff>180975</xdr:rowOff>
    </xdr:from>
    <xdr:to>
      <xdr:col>3</xdr:col>
      <xdr:colOff>381000</xdr:colOff>
      <xdr:row>29</xdr:row>
      <xdr:rowOff>123825</xdr:rowOff>
    </xdr:to>
    <xdr:sp macro="" textlink="">
      <xdr:nvSpPr>
        <xdr:cNvPr id="1045" name="テキスト ボックス 21">
          <a:hlinkClick xmlns:r="http://schemas.openxmlformats.org/officeDocument/2006/relationships" r:id="rId18"/>
          <a:extLst>
            <a:ext uri="{FF2B5EF4-FFF2-40B4-BE49-F238E27FC236}">
              <a16:creationId xmlns:a16="http://schemas.microsoft.com/office/drawing/2014/main" id="{3B5022A7-AE2C-4501-9F80-1668C9D6181B}"/>
            </a:ext>
          </a:extLst>
        </xdr:cNvPr>
        <xdr:cNvSpPr txBox="1">
          <a:spLocks noChangeArrowheads="1"/>
        </xdr:cNvSpPr>
      </xdr:nvSpPr>
      <xdr:spPr bwMode="auto">
        <a:xfrm>
          <a:off x="1952625" y="8105775"/>
          <a:ext cx="485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1" i="0" u="none" strike="noStrike" baseline="0">
              <a:solidFill>
                <a:srgbClr val="000000"/>
              </a:solidFill>
              <a:latin typeface="ＭＳ Ｐ明朝"/>
              <a:ea typeface="ＭＳ Ｐ明朝"/>
            </a:rPr>
            <a:t>尾鷲市</a:t>
          </a:r>
        </a:p>
      </xdr:txBody>
    </xdr:sp>
    <xdr:clientData/>
  </xdr:twoCellAnchor>
  <xdr:oneCellAnchor>
    <xdr:from>
      <xdr:col>1</xdr:col>
      <xdr:colOff>565510</xdr:colOff>
      <xdr:row>36</xdr:row>
      <xdr:rowOff>81028</xdr:rowOff>
    </xdr:from>
    <xdr:ext cx="699679" cy="259045"/>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DA9A896D-AA72-4B0B-9E0C-5C2FCAC39396}"/>
            </a:ext>
          </a:extLst>
        </xdr:cNvPr>
        <xdr:cNvSpPr txBox="1"/>
      </xdr:nvSpPr>
      <xdr:spPr>
        <a:xfrm>
          <a:off x="1251310" y="9758428"/>
          <a:ext cx="699679"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南牟婁郡</a:t>
          </a:r>
        </a:p>
      </xdr:txBody>
    </xdr:sp>
    <xdr:clientData/>
  </xdr:oneCellAnchor>
  <xdr:oneCellAnchor>
    <xdr:from>
      <xdr:col>0</xdr:col>
      <xdr:colOff>0</xdr:colOff>
      <xdr:row>0</xdr:row>
      <xdr:rowOff>0</xdr:rowOff>
    </xdr:from>
    <xdr:ext cx="1421864" cy="492443"/>
    <xdr:sp macro="" textlink="">
      <xdr:nvSpPr>
        <xdr:cNvPr id="24" name="テキスト ボックス 23">
          <a:extLst>
            <a:ext uri="{FF2B5EF4-FFF2-40B4-BE49-F238E27FC236}">
              <a16:creationId xmlns:a16="http://schemas.microsoft.com/office/drawing/2014/main" id="{70AA61FB-67FD-4713-9606-0A3365C8542E}"/>
            </a:ext>
          </a:extLst>
        </xdr:cNvPr>
        <xdr:cNvSpPr txBox="1"/>
      </xdr:nvSpPr>
      <xdr:spPr>
        <a:xfrm>
          <a:off x="0" y="0"/>
          <a:ext cx="14218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2400" b="1">
              <a:latin typeface="+mn-ea"/>
              <a:ea typeface="+mn-ea"/>
            </a:rPr>
            <a:t>【</a:t>
          </a:r>
          <a:r>
            <a:rPr kumimoji="1" lang="ja-JP" altLang="en-US" sz="2400" b="1">
              <a:latin typeface="+mn-ea"/>
              <a:ea typeface="+mn-ea"/>
            </a:rPr>
            <a:t>三重県</a:t>
          </a:r>
          <a:r>
            <a:rPr kumimoji="1" lang="en-US" altLang="ja-JP" sz="2400" b="1">
              <a:latin typeface="+mn-ea"/>
              <a:ea typeface="+mn-ea"/>
            </a:rPr>
            <a:t>】</a:t>
          </a:r>
          <a:endParaRPr kumimoji="1" lang="ja-JP" altLang="en-US" sz="2400" b="1">
            <a:latin typeface="+mn-ea"/>
            <a:ea typeface="+mn-ea"/>
          </a:endParaRPr>
        </a:p>
      </xdr:txBody>
    </xdr:sp>
    <xdr:clientData/>
  </xdr:oneCellAnchor>
  <xdr:twoCellAnchor editAs="oneCell">
    <xdr:from>
      <xdr:col>8</xdr:col>
      <xdr:colOff>28575</xdr:colOff>
      <xdr:row>0</xdr:row>
      <xdr:rowOff>0</xdr:rowOff>
    </xdr:from>
    <xdr:to>
      <xdr:col>10</xdr:col>
      <xdr:colOff>314325</xdr:colOff>
      <xdr:row>0</xdr:row>
      <xdr:rowOff>323850</xdr:rowOff>
    </xdr:to>
    <xdr:sp macro="" textlink="">
      <xdr:nvSpPr>
        <xdr:cNvPr id="1048" name="テキスト ボックス 24">
          <a:extLst>
            <a:ext uri="{FF2B5EF4-FFF2-40B4-BE49-F238E27FC236}">
              <a16:creationId xmlns:a16="http://schemas.microsoft.com/office/drawing/2014/main" id="{F928AE69-C9E2-4AC9-B4E9-3A5F0D81B2A6}"/>
            </a:ext>
          </a:extLst>
        </xdr:cNvPr>
        <xdr:cNvSpPr txBox="1">
          <a:spLocks noChangeArrowheads="1"/>
        </xdr:cNvSpPr>
      </xdr:nvSpPr>
      <xdr:spPr bwMode="auto">
        <a:xfrm>
          <a:off x="5514975" y="0"/>
          <a:ext cx="1657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※各地区名をクリックすると、</a:t>
          </a:r>
          <a:endParaRPr lang="ja-JP" altLang="en-US" sz="800" b="0" i="0" u="none" strike="noStrike" baseline="0">
            <a:solidFill>
              <a:srgbClr val="000000"/>
            </a:solidFill>
            <a:latin typeface="Calibri"/>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     選択地区のシートに移動します。</a:t>
          </a:r>
        </a:p>
      </xdr:txBody>
    </xdr:sp>
    <xdr:clientData/>
  </xdr:twoCellAnchor>
  <xdr:twoCellAnchor>
    <xdr:from>
      <xdr:col>7</xdr:col>
      <xdr:colOff>523875</xdr:colOff>
      <xdr:row>3</xdr:row>
      <xdr:rowOff>85725</xdr:rowOff>
    </xdr:from>
    <xdr:to>
      <xdr:col>8</xdr:col>
      <xdr:colOff>28575</xdr:colOff>
      <xdr:row>4</xdr:row>
      <xdr:rowOff>0</xdr:rowOff>
    </xdr:to>
    <xdr:cxnSp macro="">
      <xdr:nvCxnSpPr>
        <xdr:cNvPr id="21623" name="直線コネクタ 25">
          <a:extLst>
            <a:ext uri="{FF2B5EF4-FFF2-40B4-BE49-F238E27FC236}">
              <a16:creationId xmlns:a16="http://schemas.microsoft.com/office/drawing/2014/main" id="{AD9D4C85-8280-43B7-876D-07F71EED158B}"/>
            </a:ext>
          </a:extLst>
        </xdr:cNvPr>
        <xdr:cNvCxnSpPr>
          <a:cxnSpLocks noChangeShapeType="1"/>
          <a:endCxn id="15" idx="1"/>
        </xdr:cNvCxnSpPr>
      </xdr:nvCxnSpPr>
      <xdr:spPr bwMode="auto">
        <a:xfrm flipV="1">
          <a:off x="5324475" y="1162050"/>
          <a:ext cx="190500" cy="1619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47625</xdr:colOff>
      <xdr:row>4</xdr:row>
      <xdr:rowOff>171450</xdr:rowOff>
    </xdr:from>
    <xdr:to>
      <xdr:col>5</xdr:col>
      <xdr:colOff>476250</xdr:colOff>
      <xdr:row>5</xdr:row>
      <xdr:rowOff>0</xdr:rowOff>
    </xdr:to>
    <xdr:cxnSp macro="">
      <xdr:nvCxnSpPr>
        <xdr:cNvPr id="21624" name="直線コネクタ 26">
          <a:extLst>
            <a:ext uri="{FF2B5EF4-FFF2-40B4-BE49-F238E27FC236}">
              <a16:creationId xmlns:a16="http://schemas.microsoft.com/office/drawing/2014/main" id="{0F95ECAF-E11A-4B02-B8D4-57B54A58B3C9}"/>
            </a:ext>
          </a:extLst>
        </xdr:cNvPr>
        <xdr:cNvCxnSpPr>
          <a:cxnSpLocks noChangeShapeType="1"/>
          <a:stCxn id="6" idx="3"/>
        </xdr:cNvCxnSpPr>
      </xdr:nvCxnSpPr>
      <xdr:spPr bwMode="auto">
        <a:xfrm>
          <a:off x="3476625" y="1495425"/>
          <a:ext cx="428625" cy="1047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47625</xdr:colOff>
      <xdr:row>4</xdr:row>
      <xdr:rowOff>171450</xdr:rowOff>
    </xdr:from>
    <xdr:to>
      <xdr:col>7</xdr:col>
      <xdr:colOff>152400</xdr:colOff>
      <xdr:row>5</xdr:row>
      <xdr:rowOff>19050</xdr:rowOff>
    </xdr:to>
    <xdr:cxnSp macro="">
      <xdr:nvCxnSpPr>
        <xdr:cNvPr id="21625" name="直線コネクタ 28">
          <a:extLst>
            <a:ext uri="{FF2B5EF4-FFF2-40B4-BE49-F238E27FC236}">
              <a16:creationId xmlns:a16="http://schemas.microsoft.com/office/drawing/2014/main" id="{364EEF33-B071-4030-88E4-C97B9F68F03E}"/>
            </a:ext>
          </a:extLst>
        </xdr:cNvPr>
        <xdr:cNvCxnSpPr>
          <a:cxnSpLocks noChangeShapeType="1"/>
          <a:stCxn id="6" idx="3"/>
        </xdr:cNvCxnSpPr>
      </xdr:nvCxnSpPr>
      <xdr:spPr bwMode="auto">
        <a:xfrm>
          <a:off x="3476625" y="1495425"/>
          <a:ext cx="1476375" cy="1238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400050</xdr:colOff>
      <xdr:row>1</xdr:row>
      <xdr:rowOff>200025</xdr:rowOff>
    </xdr:from>
    <xdr:to>
      <xdr:col>7</xdr:col>
      <xdr:colOff>190500</xdr:colOff>
      <xdr:row>3</xdr:row>
      <xdr:rowOff>219075</xdr:rowOff>
    </xdr:to>
    <xdr:cxnSp macro="">
      <xdr:nvCxnSpPr>
        <xdr:cNvPr id="21626" name="直線コネクタ 31">
          <a:extLst>
            <a:ext uri="{FF2B5EF4-FFF2-40B4-BE49-F238E27FC236}">
              <a16:creationId xmlns:a16="http://schemas.microsoft.com/office/drawing/2014/main" id="{CA679725-FC0D-430C-84E9-51DA0CD98A9B}"/>
            </a:ext>
          </a:extLst>
        </xdr:cNvPr>
        <xdr:cNvCxnSpPr>
          <a:cxnSpLocks noChangeShapeType="1"/>
          <a:endCxn id="33" idx="2"/>
        </xdr:cNvCxnSpPr>
      </xdr:nvCxnSpPr>
      <xdr:spPr bwMode="auto">
        <a:xfrm rot="5400000" flipH="1" flipV="1">
          <a:off x="4395787" y="700088"/>
          <a:ext cx="714375" cy="47625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6</xdr:col>
      <xdr:colOff>552450</xdr:colOff>
      <xdr:row>1</xdr:row>
      <xdr:rowOff>0</xdr:rowOff>
    </xdr:from>
    <xdr:ext cx="570926" cy="259045"/>
    <xdr:sp macro="" textlink="">
      <xdr:nvSpPr>
        <xdr:cNvPr id="33" name="テキスト ボックス 32">
          <a:hlinkClick xmlns:r="http://schemas.openxmlformats.org/officeDocument/2006/relationships" r:id="rId20"/>
          <a:extLst>
            <a:ext uri="{FF2B5EF4-FFF2-40B4-BE49-F238E27FC236}">
              <a16:creationId xmlns:a16="http://schemas.microsoft.com/office/drawing/2014/main" id="{9675DEEA-6EE3-46A0-BF54-ECC143B8891C}"/>
            </a:ext>
          </a:extLst>
        </xdr:cNvPr>
        <xdr:cNvSpPr txBox="1"/>
      </xdr:nvSpPr>
      <xdr:spPr>
        <a:xfrm>
          <a:off x="4667250" y="381000"/>
          <a:ext cx="5709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000" b="1" i="0" u="none" strike="noStrike" baseline="0">
              <a:solidFill>
                <a:srgbClr val="000000"/>
              </a:solidFill>
              <a:latin typeface="ＭＳ Ｐ明朝"/>
              <a:ea typeface="ＭＳ Ｐ明朝"/>
            </a:rPr>
            <a:t>員弁郡</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G15" sqref="G15"/>
    </sheetView>
  </sheetViews>
  <sheetFormatPr defaultRowHeight="13.5"/>
  <sheetData>
    <row r="1" spans="1:1">
      <c r="A1" t="s">
        <v>457</v>
      </c>
    </row>
    <row r="2" spans="1:1">
      <c r="A2" t="s">
        <v>458</v>
      </c>
    </row>
    <row r="3" spans="1:1">
      <c r="A3" t="s">
        <v>459</v>
      </c>
    </row>
    <row r="4" spans="1:1">
      <c r="A4" t="s">
        <v>460</v>
      </c>
    </row>
    <row r="5" spans="1:1">
      <c r="A5" t="s">
        <v>461</v>
      </c>
    </row>
    <row r="6" spans="1:1">
      <c r="A6" t="s">
        <v>462</v>
      </c>
    </row>
    <row r="7" spans="1:1">
      <c r="A7" t="s">
        <v>463</v>
      </c>
    </row>
    <row r="8" spans="1:1">
      <c r="A8" t="s">
        <v>464</v>
      </c>
    </row>
    <row r="9" spans="1:1">
      <c r="A9" t="s">
        <v>465</v>
      </c>
    </row>
    <row r="10" spans="1:1">
      <c r="A10" t="s">
        <v>466</v>
      </c>
    </row>
    <row r="11" spans="1:1">
      <c r="A11" t="s">
        <v>467</v>
      </c>
    </row>
    <row r="12" spans="1:1">
      <c r="A12" t="s">
        <v>468</v>
      </c>
    </row>
    <row r="13" spans="1:1">
      <c r="A13" t="s">
        <v>469</v>
      </c>
    </row>
    <row r="14" spans="1:1">
      <c r="A14" t="s">
        <v>470</v>
      </c>
    </row>
  </sheetData>
  <phoneticPr fontId="6"/>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X34"/>
  <sheetViews>
    <sheetView showZeros="0" zoomScale="75" workbookViewId="0"/>
  </sheetViews>
  <sheetFormatPr defaultRowHeight="15" customHeight="1"/>
  <cols>
    <col min="1" max="1" width="10.125" style="2" customWidth="1"/>
    <col min="2" max="2" width="1.625" style="2" customWidth="1"/>
    <col min="3" max="3" width="14.625" style="6" customWidth="1"/>
    <col min="4" max="4" width="3.125" style="38" customWidth="1"/>
    <col min="5" max="6" width="9.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625" style="6" customWidth="1"/>
    <col min="24" max="24" width="7.875"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921"/>
      <c r="X2" s="922"/>
    </row>
    <row r="3" spans="1:24" ht="18" customHeight="1">
      <c r="A3" s="426" t="s">
        <v>95</v>
      </c>
      <c r="B3" s="899">
        <f>三重県表紙!C3</f>
        <v>0</v>
      </c>
      <c r="C3" s="899"/>
      <c r="D3" s="899"/>
      <c r="E3" s="899"/>
      <c r="F3" s="899"/>
      <c r="G3" s="899"/>
      <c r="H3" s="900"/>
      <c r="I3" s="434" t="s">
        <v>96</v>
      </c>
      <c r="J3" s="424"/>
      <c r="K3" s="887">
        <f>F33+K33+P33+U33</f>
        <v>0</v>
      </c>
      <c r="L3" s="887"/>
      <c r="M3" s="888"/>
      <c r="N3" s="435"/>
      <c r="O3" s="436"/>
      <c r="P3" s="905"/>
      <c r="Q3" s="905"/>
      <c r="R3" s="905"/>
      <c r="S3" s="905"/>
      <c r="T3" s="905"/>
      <c r="U3" s="906"/>
      <c r="V3" s="880"/>
      <c r="W3" s="921"/>
      <c r="X3" s="922"/>
    </row>
    <row r="4" spans="1:24" ht="18" customHeight="1">
      <c r="A4" s="437"/>
      <c r="B4" s="901"/>
      <c r="C4" s="901"/>
      <c r="D4" s="901"/>
      <c r="E4" s="901"/>
      <c r="F4" s="901"/>
      <c r="G4" s="901"/>
      <c r="H4" s="902"/>
      <c r="I4" s="437"/>
      <c r="J4" s="438"/>
      <c r="K4" s="889"/>
      <c r="L4" s="889"/>
      <c r="M4" s="890"/>
      <c r="N4" s="439"/>
      <c r="O4" s="440"/>
      <c r="P4" s="907"/>
      <c r="Q4" s="907"/>
      <c r="R4" s="907"/>
      <c r="S4" s="907"/>
      <c r="T4" s="907"/>
      <c r="U4" s="908"/>
      <c r="V4" s="923"/>
      <c r="W4" s="924"/>
      <c r="X4" s="925"/>
    </row>
    <row r="5" spans="1:24" ht="15" customHeight="1">
      <c r="V5" s="914" t="s">
        <v>547</v>
      </c>
      <c r="W5" s="914"/>
      <c r="X5" s="914"/>
    </row>
    <row r="6" spans="1:24" s="11" customFormat="1" ht="21" customHeight="1" thickBot="1">
      <c r="A6" s="147" t="s">
        <v>10</v>
      </c>
      <c r="B6" s="148"/>
      <c r="C6" s="149" t="s">
        <v>36</v>
      </c>
      <c r="D6" s="148"/>
      <c r="E6" s="150"/>
      <c r="F6" s="151"/>
      <c r="G6" s="909" t="s">
        <v>591</v>
      </c>
      <c r="H6" s="910"/>
      <c r="I6" s="911">
        <f>E33+J33+O33+T33</f>
        <v>10400</v>
      </c>
      <c r="J6" s="911"/>
      <c r="K6" s="911"/>
      <c r="L6" s="154"/>
      <c r="M6" s="155"/>
      <c r="N6" s="156"/>
      <c r="O6" s="153"/>
      <c r="P6" s="153"/>
      <c r="Q6" s="153"/>
      <c r="R6" s="157"/>
      <c r="S6" s="156"/>
      <c r="T6" s="153"/>
      <c r="U6" s="153"/>
      <c r="V6" s="153"/>
      <c r="W6" s="912">
        <f>三重県表紙!U36</f>
        <v>45778</v>
      </c>
      <c r="X6" s="913"/>
    </row>
    <row r="7" spans="1:24" s="11" customFormat="1" ht="19.5" customHeight="1">
      <c r="A7" s="199" t="s">
        <v>9</v>
      </c>
      <c r="B7" s="159" t="s">
        <v>1</v>
      </c>
      <c r="C7" s="160"/>
      <c r="D7" s="161"/>
      <c r="E7" s="162"/>
      <c r="F7" s="163" t="s">
        <v>141</v>
      </c>
      <c r="G7" s="164" t="s">
        <v>2</v>
      </c>
      <c r="H7" s="164"/>
      <c r="I7" s="165"/>
      <c r="J7" s="166"/>
      <c r="K7" s="167" t="s">
        <v>31</v>
      </c>
      <c r="L7" s="168" t="s">
        <v>5</v>
      </c>
      <c r="M7" s="164"/>
      <c r="N7" s="165"/>
      <c r="O7" s="166"/>
      <c r="P7" s="169" t="s">
        <v>31</v>
      </c>
      <c r="Q7" s="168" t="s">
        <v>82</v>
      </c>
      <c r="R7" s="164"/>
      <c r="S7" s="165"/>
      <c r="T7" s="166"/>
      <c r="U7" s="167" t="s">
        <v>83</v>
      </c>
      <c r="V7" s="168" t="s">
        <v>32</v>
      </c>
      <c r="W7" s="164"/>
      <c r="X7" s="170"/>
    </row>
    <row r="8" spans="1:24" s="22" customFormat="1" ht="18.75" customHeight="1">
      <c r="A8" s="244"/>
      <c r="B8" s="226"/>
      <c r="C8" s="173" t="s">
        <v>584</v>
      </c>
      <c r="D8" s="174" t="s">
        <v>600</v>
      </c>
      <c r="E8" s="175">
        <v>1600</v>
      </c>
      <c r="F8" s="456"/>
      <c r="G8" s="251"/>
      <c r="H8" s="177" t="s">
        <v>34</v>
      </c>
      <c r="I8" s="174"/>
      <c r="J8" s="178">
        <v>750</v>
      </c>
      <c r="K8" s="469"/>
      <c r="L8" s="176"/>
      <c r="M8" s="177" t="s">
        <v>584</v>
      </c>
      <c r="N8" s="174" t="s">
        <v>588</v>
      </c>
      <c r="O8" s="178"/>
      <c r="P8" s="469"/>
      <c r="Q8" s="172"/>
      <c r="R8" s="177" t="s">
        <v>34</v>
      </c>
      <c r="S8" s="174"/>
      <c r="T8" s="178">
        <v>800</v>
      </c>
      <c r="U8" s="469"/>
      <c r="V8" s="267" t="s">
        <v>573</v>
      </c>
      <c r="W8" s="268"/>
      <c r="X8" s="269"/>
    </row>
    <row r="9" spans="1:24" s="22" customFormat="1" ht="18.75" customHeight="1">
      <c r="A9" s="318"/>
      <c r="B9" s="176" t="s">
        <v>84</v>
      </c>
      <c r="C9" s="173" t="s">
        <v>583</v>
      </c>
      <c r="D9" s="174" t="s">
        <v>600</v>
      </c>
      <c r="E9" s="175">
        <v>1600</v>
      </c>
      <c r="F9" s="456"/>
      <c r="G9" s="176"/>
      <c r="H9" s="177"/>
      <c r="I9" s="174"/>
      <c r="J9" s="178"/>
      <c r="K9" s="470"/>
      <c r="L9" s="176"/>
      <c r="M9" s="177" t="s">
        <v>583</v>
      </c>
      <c r="N9" s="174" t="s">
        <v>570</v>
      </c>
      <c r="O9" s="178"/>
      <c r="P9" s="470"/>
      <c r="Q9" s="172"/>
      <c r="R9" s="177"/>
      <c r="S9" s="174"/>
      <c r="T9" s="178"/>
      <c r="U9" s="470"/>
      <c r="V9" s="180"/>
      <c r="W9" s="270" t="s">
        <v>574</v>
      </c>
      <c r="X9" s="516"/>
    </row>
    <row r="10" spans="1:24" s="22" customFormat="1" ht="18.75" customHeight="1">
      <c r="A10" s="318"/>
      <c r="B10" s="176"/>
      <c r="C10" s="173" t="s">
        <v>582</v>
      </c>
      <c r="D10" s="174" t="s">
        <v>600</v>
      </c>
      <c r="E10" s="175">
        <v>2300</v>
      </c>
      <c r="F10" s="456"/>
      <c r="G10" s="176"/>
      <c r="H10" s="177"/>
      <c r="I10" s="174"/>
      <c r="J10" s="178"/>
      <c r="K10" s="470"/>
      <c r="L10" s="176"/>
      <c r="M10" s="177" t="s">
        <v>582</v>
      </c>
      <c r="N10" s="174" t="s">
        <v>588</v>
      </c>
      <c r="O10" s="178"/>
      <c r="P10" s="470"/>
      <c r="Q10" s="172"/>
      <c r="R10" s="177"/>
      <c r="S10" s="174"/>
      <c r="T10" s="178"/>
      <c r="U10" s="470"/>
      <c r="V10" s="180"/>
      <c r="W10" s="926" t="s">
        <v>868</v>
      </c>
      <c r="X10" s="927"/>
    </row>
    <row r="11" spans="1:24" s="22" customFormat="1" ht="18.75" customHeight="1">
      <c r="A11" s="318"/>
      <c r="B11" s="252"/>
      <c r="C11" s="173"/>
      <c r="D11" s="174"/>
      <c r="E11" s="175"/>
      <c r="F11" s="456"/>
      <c r="G11" s="176"/>
      <c r="H11" s="177" t="s">
        <v>33</v>
      </c>
      <c r="I11" s="174"/>
      <c r="J11" s="178">
        <v>1200</v>
      </c>
      <c r="K11" s="470"/>
      <c r="L11" s="176"/>
      <c r="M11" s="177" t="s">
        <v>33</v>
      </c>
      <c r="N11" s="174" t="s">
        <v>565</v>
      </c>
      <c r="O11" s="178"/>
      <c r="P11" s="470"/>
      <c r="Q11" s="172"/>
      <c r="R11" s="177"/>
      <c r="S11" s="174"/>
      <c r="T11" s="178"/>
      <c r="U11" s="470"/>
      <c r="V11" s="252" t="s">
        <v>84</v>
      </c>
      <c r="W11" s="256" t="s">
        <v>575</v>
      </c>
      <c r="X11" s="254"/>
    </row>
    <row r="12" spans="1:24" s="22" customFormat="1" ht="18.75" customHeight="1">
      <c r="A12" s="318"/>
      <c r="B12" s="176" t="s">
        <v>77</v>
      </c>
      <c r="C12" s="173" t="s">
        <v>35</v>
      </c>
      <c r="D12" s="174" t="s">
        <v>597</v>
      </c>
      <c r="E12" s="175">
        <v>600</v>
      </c>
      <c r="F12" s="456"/>
      <c r="G12" s="176"/>
      <c r="H12" s="177" t="s">
        <v>35</v>
      </c>
      <c r="I12" s="184" t="s">
        <v>492</v>
      </c>
      <c r="J12" s="178"/>
      <c r="K12" s="470"/>
      <c r="L12" s="176"/>
      <c r="M12" s="177" t="s">
        <v>35</v>
      </c>
      <c r="N12" s="184" t="s">
        <v>490</v>
      </c>
      <c r="O12" s="178"/>
      <c r="P12" s="470"/>
      <c r="Q12" s="187"/>
      <c r="R12" s="219"/>
      <c r="S12" s="217"/>
      <c r="T12" s="220"/>
      <c r="U12" s="470"/>
      <c r="V12" s="252" t="s">
        <v>77</v>
      </c>
      <c r="W12" s="256" t="s">
        <v>871</v>
      </c>
      <c r="X12" s="254"/>
    </row>
    <row r="13" spans="1:24" s="22" customFormat="1" ht="18.75" customHeight="1">
      <c r="A13" s="318"/>
      <c r="B13" s="176"/>
      <c r="C13" s="173"/>
      <c r="D13" s="174"/>
      <c r="E13" s="175"/>
      <c r="F13" s="456"/>
      <c r="G13" s="176"/>
      <c r="H13" s="177" t="s">
        <v>609</v>
      </c>
      <c r="I13" s="174" t="s">
        <v>595</v>
      </c>
      <c r="J13" s="178">
        <v>500</v>
      </c>
      <c r="K13" s="470"/>
      <c r="L13" s="176"/>
      <c r="M13" s="177"/>
      <c r="N13" s="174"/>
      <c r="O13" s="178"/>
      <c r="P13" s="470"/>
      <c r="Q13" s="187"/>
      <c r="R13" s="219"/>
      <c r="S13" s="217"/>
      <c r="T13" s="220"/>
      <c r="U13" s="470"/>
      <c r="V13" s="252"/>
      <c r="W13" s="256"/>
      <c r="X13" s="254"/>
    </row>
    <row r="14" spans="1:24" s="22" customFormat="1" ht="18.75" customHeight="1">
      <c r="A14" s="318"/>
      <c r="B14" s="176"/>
      <c r="C14" s="173" t="s">
        <v>249</v>
      </c>
      <c r="D14" s="174" t="s">
        <v>597</v>
      </c>
      <c r="E14" s="175">
        <v>250</v>
      </c>
      <c r="F14" s="456"/>
      <c r="G14" s="176"/>
      <c r="H14" s="177" t="s">
        <v>249</v>
      </c>
      <c r="I14" s="184" t="s">
        <v>492</v>
      </c>
      <c r="J14" s="178"/>
      <c r="K14" s="470"/>
      <c r="L14" s="176"/>
      <c r="M14" s="177" t="s">
        <v>183</v>
      </c>
      <c r="N14" s="184" t="s">
        <v>490</v>
      </c>
      <c r="O14" s="178"/>
      <c r="P14" s="470"/>
      <c r="Q14" s="187"/>
      <c r="R14" s="219"/>
      <c r="S14" s="217"/>
      <c r="T14" s="220"/>
      <c r="U14" s="470"/>
      <c r="V14" s="252"/>
      <c r="W14" s="256"/>
      <c r="X14" s="254"/>
    </row>
    <row r="15" spans="1:24" s="22" customFormat="1" ht="18.75" customHeight="1">
      <c r="A15" s="318"/>
      <c r="B15" s="176"/>
      <c r="C15" s="173" t="s">
        <v>874</v>
      </c>
      <c r="D15" s="174" t="s">
        <v>600</v>
      </c>
      <c r="E15" s="175">
        <v>800</v>
      </c>
      <c r="F15" s="456"/>
      <c r="G15" s="176"/>
      <c r="H15" s="177"/>
      <c r="I15" s="174"/>
      <c r="J15" s="178"/>
      <c r="K15" s="470"/>
      <c r="L15" s="176"/>
      <c r="M15" s="177" t="s">
        <v>874</v>
      </c>
      <c r="N15" s="174" t="s">
        <v>491</v>
      </c>
      <c r="O15" s="178"/>
      <c r="P15" s="470"/>
      <c r="Q15" s="187"/>
      <c r="R15" s="219"/>
      <c r="S15" s="217"/>
      <c r="T15" s="220"/>
      <c r="U15" s="470"/>
      <c r="V15" s="180"/>
      <c r="W15" s="256"/>
      <c r="X15" s="254"/>
    </row>
    <row r="16" spans="1:24" s="22" customFormat="1" ht="18.75" customHeight="1">
      <c r="A16" s="249"/>
      <c r="B16" s="172"/>
      <c r="C16" s="173"/>
      <c r="D16" s="174"/>
      <c r="E16" s="175"/>
      <c r="F16" s="456"/>
      <c r="G16" s="176"/>
      <c r="H16" s="177"/>
      <c r="I16" s="174"/>
      <c r="J16" s="178"/>
      <c r="K16" s="470"/>
      <c r="L16" s="176"/>
      <c r="M16" s="177"/>
      <c r="N16" s="174"/>
      <c r="O16" s="178"/>
      <c r="P16" s="470"/>
      <c r="Q16" s="187"/>
      <c r="R16" s="219"/>
      <c r="S16" s="217"/>
      <c r="T16" s="220"/>
      <c r="U16" s="470"/>
      <c r="V16" s="180"/>
      <c r="W16" s="488"/>
      <c r="X16" s="254"/>
    </row>
    <row r="17" spans="1:24" s="22" customFormat="1" ht="18.75" customHeight="1">
      <c r="A17" s="249"/>
      <c r="B17" s="172"/>
      <c r="C17" s="173"/>
      <c r="D17" s="174"/>
      <c r="E17" s="175"/>
      <c r="F17" s="456"/>
      <c r="G17" s="176"/>
      <c r="H17" s="177"/>
      <c r="I17" s="174"/>
      <c r="J17" s="178"/>
      <c r="K17" s="470"/>
      <c r="L17" s="176"/>
      <c r="M17" s="177"/>
      <c r="N17" s="174"/>
      <c r="O17" s="178"/>
      <c r="P17" s="470"/>
      <c r="Q17" s="187"/>
      <c r="R17" s="219"/>
      <c r="S17" s="217"/>
      <c r="T17" s="220"/>
      <c r="U17" s="470"/>
      <c r="V17" s="252"/>
      <c r="W17" s="542"/>
      <c r="X17" s="254"/>
    </row>
    <row r="18" spans="1:24" s="22" customFormat="1" ht="18.75" customHeight="1">
      <c r="A18" s="249"/>
      <c r="B18" s="172"/>
      <c r="C18" s="173"/>
      <c r="D18" s="174"/>
      <c r="E18" s="175"/>
      <c r="F18" s="456"/>
      <c r="G18" s="176"/>
      <c r="H18" s="177"/>
      <c r="I18" s="174"/>
      <c r="J18" s="178"/>
      <c r="K18" s="470"/>
      <c r="L18" s="176"/>
      <c r="M18" s="177"/>
      <c r="N18" s="174"/>
      <c r="O18" s="178"/>
      <c r="P18" s="470"/>
      <c r="Q18" s="187"/>
      <c r="R18" s="219"/>
      <c r="S18" s="217"/>
      <c r="T18" s="220"/>
      <c r="U18" s="470"/>
      <c r="V18" s="180"/>
      <c r="W18" s="256"/>
      <c r="X18" s="254"/>
    </row>
    <row r="19" spans="1:24" s="22" customFormat="1" ht="18.75" customHeight="1">
      <c r="A19" s="249"/>
      <c r="B19" s="172"/>
      <c r="C19" s="173"/>
      <c r="D19" s="174"/>
      <c r="E19" s="175"/>
      <c r="F19" s="456"/>
      <c r="G19" s="176"/>
      <c r="H19" s="177"/>
      <c r="I19" s="174"/>
      <c r="J19" s="178"/>
      <c r="K19" s="470"/>
      <c r="L19" s="176"/>
      <c r="M19" s="177"/>
      <c r="N19" s="174"/>
      <c r="O19" s="178"/>
      <c r="P19" s="470"/>
      <c r="Q19" s="187"/>
      <c r="R19" s="219"/>
      <c r="S19" s="217"/>
      <c r="T19" s="220"/>
      <c r="U19" s="470"/>
      <c r="V19" s="252"/>
      <c r="W19" s="256"/>
      <c r="X19" s="254"/>
    </row>
    <row r="20" spans="1:24" s="22" customFormat="1" ht="18.75" customHeight="1">
      <c r="A20" s="249"/>
      <c r="B20" s="172"/>
      <c r="C20" s="173"/>
      <c r="D20" s="174"/>
      <c r="E20" s="175"/>
      <c r="F20" s="456"/>
      <c r="G20" s="176"/>
      <c r="H20" s="177"/>
      <c r="I20" s="174"/>
      <c r="J20" s="178"/>
      <c r="K20" s="470"/>
      <c r="L20" s="176"/>
      <c r="M20" s="177"/>
      <c r="N20" s="174"/>
      <c r="O20" s="178"/>
      <c r="P20" s="470"/>
      <c r="Q20" s="187"/>
      <c r="R20" s="219"/>
      <c r="S20" s="217"/>
      <c r="T20" s="220"/>
      <c r="U20" s="470"/>
      <c r="V20" s="180"/>
      <c r="W20" s="256"/>
      <c r="X20" s="254"/>
    </row>
    <row r="21" spans="1:24" s="22" customFormat="1" ht="18.75" customHeight="1">
      <c r="A21" s="249"/>
      <c r="B21" s="172"/>
      <c r="C21" s="173"/>
      <c r="D21" s="174"/>
      <c r="E21" s="175"/>
      <c r="F21" s="456"/>
      <c r="G21" s="176"/>
      <c r="H21" s="177"/>
      <c r="I21" s="174"/>
      <c r="J21" s="178"/>
      <c r="K21" s="470"/>
      <c r="L21" s="176"/>
      <c r="M21" s="177"/>
      <c r="N21" s="174"/>
      <c r="O21" s="178"/>
      <c r="P21" s="470"/>
      <c r="Q21" s="187"/>
      <c r="R21" s="219"/>
      <c r="S21" s="217"/>
      <c r="T21" s="220"/>
      <c r="U21" s="470"/>
      <c r="V21" s="180"/>
      <c r="W21" s="256"/>
      <c r="X21" s="254"/>
    </row>
    <row r="22" spans="1:24" s="22" customFormat="1" ht="18.75" customHeight="1">
      <c r="A22" s="249"/>
      <c r="B22" s="172"/>
      <c r="C22" s="173"/>
      <c r="D22" s="174"/>
      <c r="E22" s="175"/>
      <c r="F22" s="456"/>
      <c r="G22" s="176"/>
      <c r="H22" s="177"/>
      <c r="I22" s="174"/>
      <c r="J22" s="178"/>
      <c r="K22" s="470"/>
      <c r="L22" s="176"/>
      <c r="M22" s="177"/>
      <c r="N22" s="174"/>
      <c r="O22" s="178"/>
      <c r="P22" s="470"/>
      <c r="Q22" s="187"/>
      <c r="R22" s="219"/>
      <c r="S22" s="217"/>
      <c r="T22" s="220"/>
      <c r="U22" s="470"/>
      <c r="V22" s="180"/>
      <c r="W22" s="256"/>
      <c r="X22" s="254"/>
    </row>
    <row r="23" spans="1:24" s="22" customFormat="1" ht="18.75" customHeight="1">
      <c r="A23" s="249"/>
      <c r="B23" s="172"/>
      <c r="C23" s="173"/>
      <c r="D23" s="174"/>
      <c r="E23" s="175"/>
      <c r="F23" s="456"/>
      <c r="G23" s="176"/>
      <c r="H23" s="177"/>
      <c r="I23" s="174"/>
      <c r="J23" s="178"/>
      <c r="K23" s="470"/>
      <c r="L23" s="176"/>
      <c r="M23" s="177"/>
      <c r="N23" s="174"/>
      <c r="O23" s="178"/>
      <c r="P23" s="470"/>
      <c r="Q23" s="187"/>
      <c r="R23" s="219"/>
      <c r="S23" s="217"/>
      <c r="T23" s="220"/>
      <c r="U23" s="470"/>
      <c r="V23" s="180"/>
      <c r="W23" s="256"/>
      <c r="X23" s="254"/>
    </row>
    <row r="24" spans="1:24" s="22" customFormat="1" ht="18.75" customHeight="1">
      <c r="A24" s="249"/>
      <c r="B24" s="172"/>
      <c r="C24" s="173"/>
      <c r="D24" s="174"/>
      <c r="E24" s="175"/>
      <c r="F24" s="456"/>
      <c r="G24" s="176"/>
      <c r="H24" s="177"/>
      <c r="I24" s="174"/>
      <c r="J24" s="178"/>
      <c r="K24" s="470"/>
      <c r="L24" s="176"/>
      <c r="M24" s="177"/>
      <c r="N24" s="174"/>
      <c r="O24" s="178"/>
      <c r="P24" s="470"/>
      <c r="Q24" s="187"/>
      <c r="R24" s="219"/>
      <c r="S24" s="217"/>
      <c r="T24" s="220"/>
      <c r="U24" s="470"/>
      <c r="V24" s="180"/>
      <c r="W24" s="256"/>
      <c r="X24" s="254"/>
    </row>
    <row r="25" spans="1:24" s="22" customFormat="1" ht="18.75" customHeight="1">
      <c r="A25" s="249"/>
      <c r="B25" s="172"/>
      <c r="C25" s="173"/>
      <c r="D25" s="174"/>
      <c r="E25" s="175"/>
      <c r="F25" s="456"/>
      <c r="G25" s="176"/>
      <c r="H25" s="177"/>
      <c r="I25" s="174"/>
      <c r="J25" s="178"/>
      <c r="K25" s="470"/>
      <c r="L25" s="176"/>
      <c r="M25" s="177"/>
      <c r="N25" s="174"/>
      <c r="O25" s="178"/>
      <c r="P25" s="470"/>
      <c r="Q25" s="187"/>
      <c r="R25" s="219"/>
      <c r="S25" s="217"/>
      <c r="T25" s="220"/>
      <c r="U25" s="470"/>
      <c r="V25" s="180"/>
      <c r="W25" s="256"/>
      <c r="X25" s="254"/>
    </row>
    <row r="26" spans="1:24" s="22" customFormat="1" ht="18.75" customHeight="1">
      <c r="A26" s="249"/>
      <c r="B26" s="172"/>
      <c r="C26" s="173"/>
      <c r="D26" s="174"/>
      <c r="E26" s="175"/>
      <c r="F26" s="456"/>
      <c r="G26" s="176"/>
      <c r="H26" s="177"/>
      <c r="I26" s="174"/>
      <c r="J26" s="178"/>
      <c r="K26" s="470"/>
      <c r="L26" s="176"/>
      <c r="M26" s="177"/>
      <c r="N26" s="174"/>
      <c r="O26" s="178"/>
      <c r="P26" s="470"/>
      <c r="Q26" s="187"/>
      <c r="R26" s="219"/>
      <c r="S26" s="217"/>
      <c r="T26" s="220"/>
      <c r="U26" s="470"/>
      <c r="V26" s="180"/>
      <c r="W26" s="256"/>
      <c r="X26" s="254"/>
    </row>
    <row r="27" spans="1:24" s="22" customFormat="1" ht="18.75" customHeight="1">
      <c r="A27" s="249"/>
      <c r="B27" s="172"/>
      <c r="C27" s="173"/>
      <c r="D27" s="174"/>
      <c r="E27" s="175"/>
      <c r="F27" s="456"/>
      <c r="G27" s="176"/>
      <c r="H27" s="177"/>
      <c r="I27" s="174"/>
      <c r="J27" s="178"/>
      <c r="K27" s="470"/>
      <c r="L27" s="176"/>
      <c r="M27" s="177"/>
      <c r="N27" s="174"/>
      <c r="O27" s="178"/>
      <c r="P27" s="470"/>
      <c r="Q27" s="187"/>
      <c r="R27" s="219"/>
      <c r="S27" s="217"/>
      <c r="T27" s="220"/>
      <c r="U27" s="470"/>
      <c r="V27" s="180"/>
      <c r="W27" s="256"/>
      <c r="X27" s="254"/>
    </row>
    <row r="28" spans="1:24" s="22" customFormat="1" ht="18.75" customHeight="1">
      <c r="A28" s="249"/>
      <c r="B28" s="172"/>
      <c r="C28" s="173"/>
      <c r="D28" s="174"/>
      <c r="E28" s="175"/>
      <c r="F28" s="456"/>
      <c r="G28" s="176"/>
      <c r="H28" s="177"/>
      <c r="I28" s="174"/>
      <c r="J28" s="178"/>
      <c r="K28" s="470"/>
      <c r="L28" s="176"/>
      <c r="M28" s="177"/>
      <c r="N28" s="174"/>
      <c r="O28" s="178"/>
      <c r="P28" s="470"/>
      <c r="Q28" s="187"/>
      <c r="R28" s="219"/>
      <c r="S28" s="217"/>
      <c r="T28" s="220"/>
      <c r="U28" s="470"/>
      <c r="V28" s="180"/>
      <c r="W28" s="256"/>
      <c r="X28" s="254"/>
    </row>
    <row r="29" spans="1:24" s="22" customFormat="1" ht="18.75" customHeight="1">
      <c r="A29" s="249"/>
      <c r="B29" s="172"/>
      <c r="C29" s="173"/>
      <c r="D29" s="174"/>
      <c r="E29" s="175"/>
      <c r="F29" s="456"/>
      <c r="G29" s="176"/>
      <c r="H29" s="177"/>
      <c r="I29" s="174"/>
      <c r="J29" s="178"/>
      <c r="K29" s="470"/>
      <c r="L29" s="176"/>
      <c r="M29" s="177"/>
      <c r="N29" s="174"/>
      <c r="O29" s="178"/>
      <c r="P29" s="470"/>
      <c r="Q29" s="187"/>
      <c r="R29" s="219"/>
      <c r="S29" s="217"/>
      <c r="T29" s="220"/>
      <c r="U29" s="470"/>
      <c r="V29" s="180"/>
      <c r="W29" s="256"/>
      <c r="X29" s="254"/>
    </row>
    <row r="30" spans="1:24" s="22" customFormat="1" ht="18.75" customHeight="1">
      <c r="A30" s="249"/>
      <c r="B30" s="172"/>
      <c r="C30" s="173"/>
      <c r="D30" s="174"/>
      <c r="E30" s="175"/>
      <c r="F30" s="456"/>
      <c r="G30" s="176"/>
      <c r="H30" s="177"/>
      <c r="I30" s="174"/>
      <c r="J30" s="178"/>
      <c r="K30" s="470"/>
      <c r="L30" s="176"/>
      <c r="M30" s="177"/>
      <c r="N30" s="174"/>
      <c r="O30" s="178"/>
      <c r="P30" s="470"/>
      <c r="Q30" s="187"/>
      <c r="R30" s="219"/>
      <c r="S30" s="217"/>
      <c r="T30" s="220"/>
      <c r="U30" s="470"/>
      <c r="V30" s="180"/>
      <c r="W30" s="256"/>
      <c r="X30" s="254"/>
    </row>
    <row r="31" spans="1:24" s="22" customFormat="1" ht="18.75" customHeight="1">
      <c r="A31" s="249"/>
      <c r="B31" s="172"/>
      <c r="C31" s="173"/>
      <c r="D31" s="174"/>
      <c r="E31" s="175"/>
      <c r="F31" s="456"/>
      <c r="G31" s="176"/>
      <c r="H31" s="177"/>
      <c r="I31" s="174"/>
      <c r="J31" s="178"/>
      <c r="K31" s="470"/>
      <c r="L31" s="176"/>
      <c r="M31" s="177"/>
      <c r="N31" s="174"/>
      <c r="O31" s="178"/>
      <c r="P31" s="470"/>
      <c r="Q31" s="286"/>
      <c r="R31" s="287"/>
      <c r="S31" s="288"/>
      <c r="T31" s="289"/>
      <c r="U31" s="470"/>
      <c r="V31" s="180"/>
      <c r="W31" s="256"/>
      <c r="X31" s="254"/>
    </row>
    <row r="32" spans="1:24" s="22" customFormat="1" ht="18.75" customHeight="1">
      <c r="A32" s="249"/>
      <c r="B32" s="172"/>
      <c r="C32" s="173"/>
      <c r="D32" s="174"/>
      <c r="E32" s="175"/>
      <c r="F32" s="456"/>
      <c r="G32" s="191"/>
      <c r="H32" s="177"/>
      <c r="I32" s="174"/>
      <c r="J32" s="178"/>
      <c r="K32" s="471"/>
      <c r="L32" s="176"/>
      <c r="M32" s="177"/>
      <c r="N32" s="174"/>
      <c r="O32" s="178"/>
      <c r="P32" s="471"/>
      <c r="Q32" s="208"/>
      <c r="R32" s="205"/>
      <c r="S32" s="203"/>
      <c r="T32" s="206"/>
      <c r="U32" s="471"/>
      <c r="V32" s="180"/>
      <c r="W32" s="256"/>
      <c r="X32" s="254"/>
    </row>
    <row r="33" spans="1:24" s="22" customFormat="1" ht="19.5" customHeight="1" thickBot="1">
      <c r="A33" s="91"/>
      <c r="B33" s="867">
        <f>COUNTA(C8:C32)</f>
        <v>6</v>
      </c>
      <c r="C33" s="868"/>
      <c r="D33" s="869"/>
      <c r="E33" s="135">
        <f>SUM(E8:E32)</f>
        <v>7150</v>
      </c>
      <c r="F33" s="445">
        <f>SUM(F8:F32)</f>
        <v>0</v>
      </c>
      <c r="G33" s="870">
        <f>COUNTA(H8:H32)</f>
        <v>5</v>
      </c>
      <c r="H33" s="871"/>
      <c r="I33" s="872"/>
      <c r="J33" s="96">
        <f>SUM(J8:J32)</f>
        <v>2450</v>
      </c>
      <c r="K33" s="461">
        <f>SUM(K8:K32)</f>
        <v>0</v>
      </c>
      <c r="L33" s="873">
        <f>COUNTA(M8:M32)</f>
        <v>7</v>
      </c>
      <c r="M33" s="874"/>
      <c r="N33" s="875"/>
      <c r="O33" s="96"/>
      <c r="P33" s="461">
        <f>SUM(P8:P32)</f>
        <v>0</v>
      </c>
      <c r="Q33" s="873">
        <f>COUNTA(R8:R32)</f>
        <v>1</v>
      </c>
      <c r="R33" s="874"/>
      <c r="S33" s="875"/>
      <c r="T33" s="96">
        <f>SUM(T8:T32)</f>
        <v>800</v>
      </c>
      <c r="U33" s="462">
        <f>SUM(U8:U32)</f>
        <v>0</v>
      </c>
      <c r="V33" s="52"/>
      <c r="W33" s="56"/>
      <c r="X33" s="57"/>
    </row>
    <row r="34" spans="1:24" ht="7.5" customHeight="1"/>
  </sheetData>
  <sheetProtection sheet="1"/>
  <mergeCells count="15">
    <mergeCell ref="W6:X6"/>
    <mergeCell ref="P1:U4"/>
    <mergeCell ref="Q33:S33"/>
    <mergeCell ref="G6:H6"/>
    <mergeCell ref="V2:X4"/>
    <mergeCell ref="V5:X5"/>
    <mergeCell ref="I6:K6"/>
    <mergeCell ref="W10:X10"/>
    <mergeCell ref="B33:D33"/>
    <mergeCell ref="G33:I33"/>
    <mergeCell ref="L33:N33"/>
    <mergeCell ref="B1:H2"/>
    <mergeCell ref="B3:H4"/>
    <mergeCell ref="K1:M2"/>
    <mergeCell ref="K3:M4"/>
  </mergeCells>
  <phoneticPr fontId="5"/>
  <dataValidations count="1">
    <dataValidation type="whole" operator="lessThanOrEqual" showInputMessage="1" showErrorMessage="1" sqref="U8:U32 K8:K32 P8:P32 F8:F32" xr:uid="{00000000-0002-0000-0900-000000000000}">
      <formula1>E8</formula1>
    </dataValidation>
  </dataValidations>
  <hyperlinks>
    <hyperlink ref="V5:X5" location="三重県表紙!A1" display="三重県表紙へ戻る" xr:uid="{00000000-0004-0000-0900-000000000000}"/>
  </hyperlinks>
  <printOptions horizontalCentered="1" verticalCentered="1"/>
  <pageMargins left="0.33" right="0.34" top="0.47244094488188981" bottom="0.47244094488188981" header="0.19685039370078741" footer="0.19685039370078741"/>
  <pageSetup paperSize="9" scale="85" firstPageNumber="70" orientation="landscape" useFirstPageNumber="1" verticalDpi="400" r:id="rId1"/>
  <headerFooter alignWithMargins="0">
    <oddFooter>&amp;C－&amp;P－&amp;R中日興業（株）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X40"/>
  <sheetViews>
    <sheetView showZeros="0" zoomScale="75" workbookViewId="0"/>
  </sheetViews>
  <sheetFormatPr defaultRowHeight="15" customHeight="1"/>
  <cols>
    <col min="1" max="1" width="10.125" style="2" customWidth="1"/>
    <col min="2" max="2" width="1.875" style="2" customWidth="1"/>
    <col min="3" max="3" width="14.625" style="6" customWidth="1"/>
    <col min="4" max="4" width="3.125" style="38" customWidth="1"/>
    <col min="5" max="6" width="8.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625" style="6" customWidth="1"/>
    <col min="24" max="24" width="7.875" style="4" customWidth="1"/>
    <col min="25" max="16384" width="9" style="2"/>
  </cols>
  <sheetData>
    <row r="1" spans="1:24" ht="18" customHeight="1">
      <c r="A1" s="423" t="s">
        <v>223</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921"/>
      <c r="X2" s="922"/>
    </row>
    <row r="3" spans="1:24" ht="18" customHeight="1">
      <c r="A3" s="426" t="s">
        <v>95</v>
      </c>
      <c r="B3" s="899">
        <f>三重県表紙!C3</f>
        <v>0</v>
      </c>
      <c r="C3" s="899"/>
      <c r="D3" s="899"/>
      <c r="E3" s="899"/>
      <c r="F3" s="899"/>
      <c r="G3" s="899"/>
      <c r="H3" s="900"/>
      <c r="I3" s="434" t="s">
        <v>96</v>
      </c>
      <c r="J3" s="424"/>
      <c r="K3" s="887">
        <f>F39+K39+P39+U30+U35+U39</f>
        <v>0</v>
      </c>
      <c r="L3" s="887"/>
      <c r="M3" s="888"/>
      <c r="N3" s="435"/>
      <c r="O3" s="436"/>
      <c r="P3" s="905"/>
      <c r="Q3" s="905"/>
      <c r="R3" s="905"/>
      <c r="S3" s="905"/>
      <c r="T3" s="905"/>
      <c r="U3" s="906"/>
      <c r="V3" s="880"/>
      <c r="W3" s="921"/>
      <c r="X3" s="922"/>
    </row>
    <row r="4" spans="1:24" ht="18" customHeight="1">
      <c r="A4" s="437"/>
      <c r="B4" s="901"/>
      <c r="C4" s="901"/>
      <c r="D4" s="901"/>
      <c r="E4" s="901"/>
      <c r="F4" s="901"/>
      <c r="G4" s="901"/>
      <c r="H4" s="902"/>
      <c r="I4" s="437"/>
      <c r="J4" s="438"/>
      <c r="K4" s="889"/>
      <c r="L4" s="889"/>
      <c r="M4" s="890"/>
      <c r="N4" s="439"/>
      <c r="O4" s="440"/>
      <c r="P4" s="907"/>
      <c r="Q4" s="907"/>
      <c r="R4" s="907"/>
      <c r="S4" s="907"/>
      <c r="T4" s="907"/>
      <c r="U4" s="908"/>
      <c r="V4" s="923"/>
      <c r="W4" s="924"/>
      <c r="X4" s="925"/>
    </row>
    <row r="5" spans="1:24" ht="15" customHeight="1">
      <c r="V5" s="914" t="s">
        <v>547</v>
      </c>
      <c r="W5" s="914"/>
      <c r="X5" s="914"/>
    </row>
    <row r="6" spans="1:24" s="11" customFormat="1" ht="21" customHeight="1" thickBot="1">
      <c r="A6" s="147" t="s">
        <v>10</v>
      </c>
      <c r="B6" s="148"/>
      <c r="C6" s="149" t="s">
        <v>39</v>
      </c>
      <c r="D6" s="148"/>
      <c r="E6" s="150"/>
      <c r="F6" s="151" t="s">
        <v>13</v>
      </c>
      <c r="G6" s="928">
        <f>J6+津・松阪!G6</f>
        <v>68650</v>
      </c>
      <c r="H6" s="929"/>
      <c r="I6" s="152"/>
      <c r="J6" s="930">
        <f>E39+J39+O39+T30</f>
        <v>61300</v>
      </c>
      <c r="K6" s="931"/>
      <c r="L6" s="468"/>
      <c r="M6" s="468"/>
      <c r="N6" s="156"/>
      <c r="O6" s="153"/>
      <c r="P6" s="153"/>
      <c r="Q6" s="153"/>
      <c r="R6" s="155"/>
      <c r="S6" s="156"/>
      <c r="T6" s="153"/>
      <c r="U6" s="153"/>
      <c r="V6" s="153"/>
      <c r="W6" s="912">
        <f>三重県表紙!U36</f>
        <v>45778</v>
      </c>
      <c r="X6" s="913"/>
    </row>
    <row r="7" spans="1:24" s="11" customFormat="1" ht="19.5" customHeight="1">
      <c r="A7" s="199" t="s">
        <v>9</v>
      </c>
      <c r="B7" s="159" t="s">
        <v>1</v>
      </c>
      <c r="C7" s="160"/>
      <c r="D7" s="161"/>
      <c r="E7" s="162"/>
      <c r="F7" s="163" t="s">
        <v>92</v>
      </c>
      <c r="G7" s="164" t="s">
        <v>2</v>
      </c>
      <c r="H7" s="164"/>
      <c r="I7" s="165"/>
      <c r="J7" s="166"/>
      <c r="K7" s="167" t="s">
        <v>37</v>
      </c>
      <c r="L7" s="168" t="s">
        <v>5</v>
      </c>
      <c r="M7" s="164"/>
      <c r="N7" s="165"/>
      <c r="O7" s="166"/>
      <c r="P7" s="169" t="s">
        <v>37</v>
      </c>
      <c r="Q7" s="168" t="s">
        <v>82</v>
      </c>
      <c r="R7" s="164"/>
      <c r="S7" s="165"/>
      <c r="T7" s="166"/>
      <c r="U7" s="167" t="s">
        <v>83</v>
      </c>
      <c r="V7" s="168" t="s">
        <v>38</v>
      </c>
      <c r="W7" s="164"/>
      <c r="X7" s="170"/>
    </row>
    <row r="8" spans="1:24" s="22" customFormat="1" ht="17.100000000000001" customHeight="1">
      <c r="A8" s="249"/>
      <c r="B8" s="172"/>
      <c r="C8" s="173" t="s">
        <v>294</v>
      </c>
      <c r="D8" s="174" t="s">
        <v>855</v>
      </c>
      <c r="E8" s="175">
        <v>1650</v>
      </c>
      <c r="F8" s="456"/>
      <c r="G8" s="251"/>
      <c r="H8" s="177" t="s">
        <v>888</v>
      </c>
      <c r="I8" s="174" t="s">
        <v>595</v>
      </c>
      <c r="J8" s="178">
        <v>4200</v>
      </c>
      <c r="K8" s="469"/>
      <c r="L8" s="176"/>
      <c r="M8" s="177" t="s">
        <v>438</v>
      </c>
      <c r="N8" s="174"/>
      <c r="O8" s="178">
        <v>900</v>
      </c>
      <c r="P8" s="469"/>
      <c r="Q8" s="176"/>
      <c r="R8" s="177" t="s">
        <v>416</v>
      </c>
      <c r="S8" s="174"/>
      <c r="T8" s="178">
        <v>1000</v>
      </c>
      <c r="U8" s="469"/>
      <c r="V8" s="180"/>
      <c r="W8" s="488"/>
      <c r="X8" s="254"/>
    </row>
    <row r="9" spans="1:24" s="22" customFormat="1" ht="17.100000000000001" customHeight="1">
      <c r="A9" s="260" t="s">
        <v>562</v>
      </c>
      <c r="B9" s="172"/>
      <c r="C9" s="173" t="s">
        <v>296</v>
      </c>
      <c r="D9" s="174" t="s">
        <v>748</v>
      </c>
      <c r="E9" s="175">
        <v>2400</v>
      </c>
      <c r="F9" s="456"/>
      <c r="G9" s="176"/>
      <c r="H9" s="177" t="s">
        <v>487</v>
      </c>
      <c r="I9" s="174" t="s">
        <v>595</v>
      </c>
      <c r="J9" s="178">
        <v>3200</v>
      </c>
      <c r="K9" s="470"/>
      <c r="L9" s="176"/>
      <c r="M9" s="177" t="s">
        <v>439</v>
      </c>
      <c r="N9" s="174"/>
      <c r="O9" s="178">
        <v>1550</v>
      </c>
      <c r="P9" s="470"/>
      <c r="Q9" s="176"/>
      <c r="R9" s="177" t="s">
        <v>395</v>
      </c>
      <c r="S9" s="174"/>
      <c r="T9" s="178">
        <v>500</v>
      </c>
      <c r="U9" s="470"/>
      <c r="V9" s="267" t="s">
        <v>577</v>
      </c>
      <c r="W9" s="268"/>
      <c r="X9" s="269"/>
    </row>
    <row r="10" spans="1:24" s="22" customFormat="1" ht="17.100000000000001" customHeight="1">
      <c r="A10" s="290" t="s">
        <v>43</v>
      </c>
      <c r="B10" s="172"/>
      <c r="C10" s="173" t="s">
        <v>297</v>
      </c>
      <c r="D10" s="174" t="s">
        <v>734</v>
      </c>
      <c r="E10" s="175">
        <v>950</v>
      </c>
      <c r="F10" s="456"/>
      <c r="G10" s="176"/>
      <c r="H10" s="177" t="s">
        <v>761</v>
      </c>
      <c r="I10" s="174" t="s">
        <v>754</v>
      </c>
      <c r="J10" s="178">
        <v>2050</v>
      </c>
      <c r="K10" s="470"/>
      <c r="L10" s="176"/>
      <c r="M10" s="177" t="s">
        <v>440</v>
      </c>
      <c r="N10" s="174"/>
      <c r="O10" s="178">
        <v>1250</v>
      </c>
      <c r="P10" s="470"/>
      <c r="Q10" s="176"/>
      <c r="R10" s="177" t="s">
        <v>299</v>
      </c>
      <c r="S10" s="174"/>
      <c r="T10" s="178">
        <v>550</v>
      </c>
      <c r="U10" s="470"/>
      <c r="V10" s="180"/>
      <c r="W10" s="270" t="s">
        <v>586</v>
      </c>
      <c r="X10" s="516"/>
    </row>
    <row r="11" spans="1:24" s="22" customFormat="1" ht="17.100000000000001" customHeight="1">
      <c r="A11" s="290"/>
      <c r="B11" s="172"/>
      <c r="C11" s="173" t="s">
        <v>298</v>
      </c>
      <c r="D11" s="174" t="s">
        <v>748</v>
      </c>
      <c r="E11" s="175">
        <v>2850</v>
      </c>
      <c r="F11" s="456"/>
      <c r="G11" s="176"/>
      <c r="H11" s="177" t="s">
        <v>488</v>
      </c>
      <c r="I11" s="174" t="s">
        <v>595</v>
      </c>
      <c r="J11" s="178">
        <v>200</v>
      </c>
      <c r="K11" s="470"/>
      <c r="L11" s="176"/>
      <c r="M11" s="177"/>
      <c r="N11" s="174"/>
      <c r="O11" s="178"/>
      <c r="P11" s="470"/>
      <c r="Q11" s="176"/>
      <c r="R11" s="177" t="s">
        <v>417</v>
      </c>
      <c r="S11" s="174"/>
      <c r="T11" s="178">
        <v>400</v>
      </c>
      <c r="U11" s="470"/>
      <c r="V11" s="296"/>
      <c r="W11" s="518" t="s">
        <v>76</v>
      </c>
      <c r="X11" s="254"/>
    </row>
    <row r="12" spans="1:24" s="22" customFormat="1" ht="17.100000000000001" customHeight="1">
      <c r="A12" s="291"/>
      <c r="B12" s="172"/>
      <c r="C12" s="173" t="s">
        <v>299</v>
      </c>
      <c r="D12" s="174" t="s">
        <v>748</v>
      </c>
      <c r="E12" s="175">
        <v>2000</v>
      </c>
      <c r="F12" s="456"/>
      <c r="G12" s="176"/>
      <c r="H12" s="177"/>
      <c r="I12" s="174"/>
      <c r="J12" s="178"/>
      <c r="K12" s="470"/>
      <c r="L12" s="176"/>
      <c r="M12" s="177"/>
      <c r="N12" s="174"/>
      <c r="O12" s="178"/>
      <c r="P12" s="470"/>
      <c r="Q12" s="176"/>
      <c r="R12" s="177" t="s">
        <v>418</v>
      </c>
      <c r="S12" s="174"/>
      <c r="T12" s="178">
        <v>1350</v>
      </c>
      <c r="U12" s="470"/>
      <c r="V12" s="180"/>
      <c r="W12" s="397"/>
      <c r="X12" s="254"/>
    </row>
    <row r="13" spans="1:24" s="22" customFormat="1" ht="17.100000000000001" customHeight="1">
      <c r="A13" s="260"/>
      <c r="B13" s="172"/>
      <c r="C13" s="173" t="s">
        <v>620</v>
      </c>
      <c r="D13" s="174" t="s">
        <v>855</v>
      </c>
      <c r="E13" s="175">
        <v>1950</v>
      </c>
      <c r="F13" s="456"/>
      <c r="G13" s="176"/>
      <c r="H13" s="177"/>
      <c r="I13" s="174"/>
      <c r="J13" s="178"/>
      <c r="K13" s="470"/>
      <c r="L13" s="176"/>
      <c r="M13" s="177" t="s">
        <v>761</v>
      </c>
      <c r="N13" s="174" t="s">
        <v>753</v>
      </c>
      <c r="O13" s="178"/>
      <c r="P13" s="470"/>
      <c r="Q13" s="176"/>
      <c r="R13" s="177" t="s">
        <v>419</v>
      </c>
      <c r="S13" s="174"/>
      <c r="T13" s="178">
        <v>1100</v>
      </c>
      <c r="U13" s="470"/>
      <c r="V13" s="180"/>
      <c r="W13" s="397"/>
      <c r="X13" s="254"/>
    </row>
    <row r="14" spans="1:24" s="22" customFormat="1" ht="17.100000000000001" customHeight="1">
      <c r="A14" s="290"/>
      <c r="B14" s="172"/>
      <c r="C14" s="173" t="s">
        <v>300</v>
      </c>
      <c r="D14" s="174" t="s">
        <v>748</v>
      </c>
      <c r="E14" s="175">
        <v>1900</v>
      </c>
      <c r="F14" s="456"/>
      <c r="G14" s="176"/>
      <c r="H14" s="177"/>
      <c r="I14" s="174"/>
      <c r="J14" s="178"/>
      <c r="K14" s="470"/>
      <c r="L14" s="176"/>
      <c r="M14" s="177"/>
      <c r="N14" s="174"/>
      <c r="O14" s="178"/>
      <c r="P14" s="470"/>
      <c r="Q14" s="188"/>
      <c r="R14" s="219" t="s">
        <v>646</v>
      </c>
      <c r="S14" s="217"/>
      <c r="T14" s="220">
        <v>550</v>
      </c>
      <c r="U14" s="470"/>
      <c r="V14" s="252"/>
      <c r="W14" s="397"/>
      <c r="X14" s="254"/>
    </row>
    <row r="15" spans="1:24" s="22" customFormat="1" ht="17.100000000000001" customHeight="1">
      <c r="A15" s="249" t="s">
        <v>41</v>
      </c>
      <c r="B15" s="172"/>
      <c r="C15" s="173" t="s">
        <v>397</v>
      </c>
      <c r="D15" s="174" t="s">
        <v>748</v>
      </c>
      <c r="E15" s="175">
        <v>3200</v>
      </c>
      <c r="F15" s="456"/>
      <c r="G15" s="176"/>
      <c r="H15" s="177"/>
      <c r="I15" s="174"/>
      <c r="J15" s="178"/>
      <c r="K15" s="470"/>
      <c r="L15" s="176"/>
      <c r="M15" s="177"/>
      <c r="N15" s="174"/>
      <c r="O15" s="178"/>
      <c r="P15" s="470"/>
      <c r="Q15" s="176"/>
      <c r="R15" s="177"/>
      <c r="S15" s="174"/>
      <c r="T15" s="178"/>
      <c r="U15" s="470"/>
      <c r="V15" s="180"/>
      <c r="W15" s="397"/>
      <c r="X15" s="254"/>
    </row>
    <row r="16" spans="1:24" s="22" customFormat="1" ht="17.100000000000001" customHeight="1">
      <c r="A16" s="291" t="s">
        <v>42</v>
      </c>
      <c r="B16" s="172"/>
      <c r="C16" s="173" t="s">
        <v>302</v>
      </c>
      <c r="D16" s="174" t="s">
        <v>748</v>
      </c>
      <c r="E16" s="175">
        <v>1250</v>
      </c>
      <c r="F16" s="456"/>
      <c r="G16" s="176"/>
      <c r="H16" s="177"/>
      <c r="I16" s="174"/>
      <c r="J16" s="178"/>
      <c r="K16" s="470"/>
      <c r="L16" s="176"/>
      <c r="M16" s="177"/>
      <c r="N16" s="174"/>
      <c r="O16" s="178"/>
      <c r="P16" s="470"/>
      <c r="Q16" s="293"/>
      <c r="R16" s="293"/>
      <c r="S16" s="293"/>
      <c r="T16" s="294"/>
      <c r="U16" s="470"/>
      <c r="V16" s="180"/>
      <c r="W16" s="397"/>
      <c r="X16" s="254"/>
    </row>
    <row r="17" spans="1:24" s="22" customFormat="1" ht="17.100000000000001" customHeight="1">
      <c r="A17" s="291"/>
      <c r="B17" s="172"/>
      <c r="C17" s="173" t="s">
        <v>749</v>
      </c>
      <c r="D17" s="174" t="s">
        <v>731</v>
      </c>
      <c r="E17" s="175">
        <v>1750</v>
      </c>
      <c r="F17" s="456"/>
      <c r="G17" s="176"/>
      <c r="H17" s="177"/>
      <c r="I17" s="174"/>
      <c r="J17" s="178"/>
      <c r="K17" s="470"/>
      <c r="L17" s="176"/>
      <c r="M17" s="177" t="s">
        <v>216</v>
      </c>
      <c r="N17" s="174" t="s">
        <v>625</v>
      </c>
      <c r="O17" s="178"/>
      <c r="P17" s="470"/>
      <c r="Q17" s="293"/>
      <c r="R17" s="293"/>
      <c r="S17" s="295"/>
      <c r="T17" s="294"/>
      <c r="U17" s="470"/>
      <c r="V17" s="296"/>
      <c r="W17" s="397"/>
      <c r="X17" s="254"/>
    </row>
    <row r="18" spans="1:24" s="22" customFormat="1" ht="17.100000000000001" customHeight="1">
      <c r="A18" s="290"/>
      <c r="B18" s="172"/>
      <c r="C18" s="173" t="s">
        <v>305</v>
      </c>
      <c r="D18" s="174" t="s">
        <v>731</v>
      </c>
      <c r="E18" s="175">
        <v>2050</v>
      </c>
      <c r="F18" s="456"/>
      <c r="G18" s="176"/>
      <c r="H18" s="177"/>
      <c r="I18" s="174"/>
      <c r="J18" s="178"/>
      <c r="K18" s="470"/>
      <c r="L18" s="176"/>
      <c r="M18" s="177" t="s">
        <v>217</v>
      </c>
      <c r="N18" s="174" t="s">
        <v>16</v>
      </c>
      <c r="O18" s="178"/>
      <c r="P18" s="470"/>
      <c r="Q18" s="287"/>
      <c r="R18" s="287"/>
      <c r="S18" s="288"/>
      <c r="T18" s="289"/>
      <c r="U18" s="470"/>
      <c r="V18" s="296"/>
      <c r="W18" s="397"/>
      <c r="X18" s="254"/>
    </row>
    <row r="19" spans="1:24" s="22" customFormat="1" ht="17.100000000000001" customHeight="1">
      <c r="A19" s="297"/>
      <c r="B19" s="172"/>
      <c r="C19" s="173" t="s">
        <v>306</v>
      </c>
      <c r="D19" s="174" t="s">
        <v>731</v>
      </c>
      <c r="E19" s="175">
        <v>1400</v>
      </c>
      <c r="F19" s="456"/>
      <c r="G19" s="176"/>
      <c r="H19" s="177"/>
      <c r="I19" s="174"/>
      <c r="J19" s="178"/>
      <c r="K19" s="470"/>
      <c r="L19" s="176"/>
      <c r="M19" s="177" t="s">
        <v>218</v>
      </c>
      <c r="N19" s="174" t="s">
        <v>16</v>
      </c>
      <c r="O19" s="178"/>
      <c r="P19" s="470"/>
      <c r="Q19" s="324"/>
      <c r="R19" s="177"/>
      <c r="S19" s="299"/>
      <c r="T19" s="178"/>
      <c r="U19" s="470"/>
      <c r="V19" s="252"/>
      <c r="W19" s="256"/>
      <c r="X19" s="254"/>
    </row>
    <row r="20" spans="1:24" s="22" customFormat="1" ht="17.100000000000001" customHeight="1">
      <c r="A20" s="297"/>
      <c r="B20" s="172"/>
      <c r="C20" s="173" t="s">
        <v>307</v>
      </c>
      <c r="D20" s="174" t="s">
        <v>750</v>
      </c>
      <c r="E20" s="175">
        <v>2200</v>
      </c>
      <c r="F20" s="456"/>
      <c r="G20" s="176"/>
      <c r="H20" s="177"/>
      <c r="I20" s="174"/>
      <c r="J20" s="178"/>
      <c r="K20" s="470"/>
      <c r="L20" s="176"/>
      <c r="M20" s="177" t="s">
        <v>219</v>
      </c>
      <c r="N20" s="174" t="s">
        <v>625</v>
      </c>
      <c r="O20" s="178"/>
      <c r="P20" s="470"/>
      <c r="Q20" s="324"/>
      <c r="R20" s="177"/>
      <c r="S20" s="299"/>
      <c r="T20" s="178"/>
      <c r="U20" s="470"/>
      <c r="V20" s="296"/>
      <c r="W20" s="337"/>
      <c r="X20" s="254"/>
    </row>
    <row r="21" spans="1:24" s="22" customFormat="1" ht="17.100000000000001" customHeight="1">
      <c r="A21" s="300"/>
      <c r="B21" s="172"/>
      <c r="C21" s="173" t="s">
        <v>308</v>
      </c>
      <c r="D21" s="174" t="s">
        <v>597</v>
      </c>
      <c r="E21" s="175">
        <v>1600</v>
      </c>
      <c r="F21" s="456"/>
      <c r="G21" s="176"/>
      <c r="H21" s="177"/>
      <c r="I21" s="174"/>
      <c r="J21" s="178"/>
      <c r="K21" s="470"/>
      <c r="L21" s="176"/>
      <c r="M21" s="177" t="s">
        <v>220</v>
      </c>
      <c r="N21" s="174" t="s">
        <v>625</v>
      </c>
      <c r="O21" s="178"/>
      <c r="P21" s="470"/>
      <c r="Q21" s="176"/>
      <c r="R21" s="177"/>
      <c r="S21" s="174"/>
      <c r="T21" s="178"/>
      <c r="U21" s="470"/>
      <c r="V21" s="296"/>
      <c r="W21" s="256"/>
      <c r="X21" s="254"/>
    </row>
    <row r="22" spans="1:24" s="22" customFormat="1" ht="17.100000000000001" customHeight="1">
      <c r="A22" s="291"/>
      <c r="B22" s="245"/>
      <c r="C22" s="173" t="s">
        <v>309</v>
      </c>
      <c r="D22" s="174" t="s">
        <v>727</v>
      </c>
      <c r="E22" s="175">
        <v>1650</v>
      </c>
      <c r="F22" s="456"/>
      <c r="G22" s="176"/>
      <c r="H22" s="177" t="s">
        <v>889</v>
      </c>
      <c r="I22" s="174" t="s">
        <v>504</v>
      </c>
      <c r="J22" s="178">
        <v>2200</v>
      </c>
      <c r="K22" s="470"/>
      <c r="L22" s="176"/>
      <c r="M22" s="301" t="s">
        <v>725</v>
      </c>
      <c r="N22" s="174"/>
      <c r="O22" s="206">
        <v>1450</v>
      </c>
      <c r="P22" s="470"/>
      <c r="Q22" s="293"/>
      <c r="R22" s="177" t="s">
        <v>833</v>
      </c>
      <c r="S22" s="302"/>
      <c r="T22" s="178">
        <v>1000</v>
      </c>
      <c r="U22" s="470"/>
      <c r="V22" s="267"/>
      <c r="W22" s="268"/>
      <c r="X22" s="269"/>
    </row>
    <row r="23" spans="1:24" s="22" customFormat="1" ht="17.100000000000001" customHeight="1">
      <c r="A23" s="290"/>
      <c r="B23" s="172"/>
      <c r="C23" s="173" t="s">
        <v>310</v>
      </c>
      <c r="D23" s="174" t="s">
        <v>727</v>
      </c>
      <c r="E23" s="175">
        <v>1050</v>
      </c>
      <c r="F23" s="456"/>
      <c r="G23" s="176"/>
      <c r="H23" s="177"/>
      <c r="I23" s="174"/>
      <c r="J23" s="178"/>
      <c r="K23" s="470"/>
      <c r="L23" s="176"/>
      <c r="M23" s="177"/>
      <c r="N23" s="174"/>
      <c r="O23" s="178"/>
      <c r="P23" s="470"/>
      <c r="Q23" s="303"/>
      <c r="R23" s="177" t="s">
        <v>420</v>
      </c>
      <c r="S23" s="302"/>
      <c r="T23" s="178">
        <v>200</v>
      </c>
      <c r="U23" s="470"/>
      <c r="V23" s="180"/>
      <c r="W23" s="270"/>
      <c r="X23" s="516"/>
    </row>
    <row r="24" spans="1:24" s="22" customFormat="1" ht="17.100000000000001" customHeight="1">
      <c r="A24" s="249"/>
      <c r="B24" s="172"/>
      <c r="C24" s="173" t="s">
        <v>311</v>
      </c>
      <c r="D24" s="174" t="s">
        <v>727</v>
      </c>
      <c r="E24" s="175">
        <v>900</v>
      </c>
      <c r="F24" s="456"/>
      <c r="G24" s="176"/>
      <c r="H24" s="177"/>
      <c r="I24" s="174"/>
      <c r="J24" s="178"/>
      <c r="K24" s="470"/>
      <c r="L24" s="176"/>
      <c r="M24" s="177"/>
      <c r="N24" s="174"/>
      <c r="O24" s="178"/>
      <c r="P24" s="470"/>
      <c r="Q24" s="303"/>
      <c r="R24" s="177"/>
      <c r="S24" s="302"/>
      <c r="T24" s="178"/>
      <c r="U24" s="470"/>
      <c r="V24" s="296"/>
      <c r="W24" s="518"/>
      <c r="X24" s="254"/>
    </row>
    <row r="25" spans="1:24" s="22" customFormat="1" ht="17.100000000000001" customHeight="1">
      <c r="A25" s="249"/>
      <c r="B25" s="172"/>
      <c r="C25" s="173" t="s">
        <v>312</v>
      </c>
      <c r="D25" s="174" t="s">
        <v>727</v>
      </c>
      <c r="E25" s="175">
        <v>1350</v>
      </c>
      <c r="F25" s="456"/>
      <c r="G25" s="176"/>
      <c r="H25" s="177"/>
      <c r="I25" s="174"/>
      <c r="J25" s="178"/>
      <c r="K25" s="470"/>
      <c r="L25" s="176"/>
      <c r="M25" s="177"/>
      <c r="N25" s="174"/>
      <c r="O25" s="178"/>
      <c r="P25" s="470"/>
      <c r="Q25" s="303"/>
      <c r="R25" s="177"/>
      <c r="S25" s="302"/>
      <c r="T25" s="178"/>
      <c r="U25" s="470"/>
      <c r="V25" s="296"/>
      <c r="W25" s="256"/>
      <c r="X25" s="254"/>
    </row>
    <row r="26" spans="1:24" s="22" customFormat="1" ht="17.100000000000001" customHeight="1">
      <c r="A26" s="249"/>
      <c r="B26" s="172"/>
      <c r="C26" s="173" t="s">
        <v>313</v>
      </c>
      <c r="D26" s="174" t="s">
        <v>731</v>
      </c>
      <c r="E26" s="175">
        <v>400</v>
      </c>
      <c r="F26" s="456"/>
      <c r="G26" s="176"/>
      <c r="H26" s="177" t="s">
        <v>188</v>
      </c>
      <c r="I26" s="184" t="s">
        <v>489</v>
      </c>
      <c r="J26" s="178"/>
      <c r="K26" s="470"/>
      <c r="L26" s="176"/>
      <c r="M26" s="177" t="s">
        <v>188</v>
      </c>
      <c r="N26" s="184" t="s">
        <v>490</v>
      </c>
      <c r="O26" s="178"/>
      <c r="P26" s="470"/>
      <c r="Q26" s="303"/>
      <c r="R26" s="303"/>
      <c r="S26" s="302"/>
      <c r="T26" s="304"/>
      <c r="U26" s="470"/>
      <c r="V26" s="296"/>
      <c r="W26" s="256"/>
      <c r="X26" s="254"/>
    </row>
    <row r="27" spans="1:24" s="22" customFormat="1" ht="17.100000000000001" customHeight="1">
      <c r="A27" s="249"/>
      <c r="B27" s="172"/>
      <c r="C27" s="173" t="s">
        <v>314</v>
      </c>
      <c r="D27" s="184" t="s">
        <v>751</v>
      </c>
      <c r="E27" s="175">
        <v>1250</v>
      </c>
      <c r="F27" s="456"/>
      <c r="G27" s="176"/>
      <c r="H27" s="177" t="s">
        <v>404</v>
      </c>
      <c r="I27" s="174"/>
      <c r="J27" s="178">
        <v>500</v>
      </c>
      <c r="K27" s="470"/>
      <c r="L27" s="176"/>
      <c r="M27" s="177" t="s">
        <v>191</v>
      </c>
      <c r="N27" s="174" t="s">
        <v>499</v>
      </c>
      <c r="O27" s="178"/>
      <c r="P27" s="470"/>
      <c r="Q27" s="303"/>
      <c r="R27" s="303"/>
      <c r="S27" s="302"/>
      <c r="T27" s="304"/>
      <c r="U27" s="470"/>
      <c r="V27" s="296"/>
      <c r="W27" s="256"/>
      <c r="X27" s="254"/>
    </row>
    <row r="28" spans="1:24" s="22" customFormat="1" ht="17.100000000000001" customHeight="1">
      <c r="A28" s="249"/>
      <c r="B28" s="172"/>
      <c r="C28" s="173" t="s">
        <v>315</v>
      </c>
      <c r="D28" s="174" t="s">
        <v>751</v>
      </c>
      <c r="E28" s="175">
        <v>1800</v>
      </c>
      <c r="F28" s="456"/>
      <c r="G28" s="176"/>
      <c r="H28" s="177"/>
      <c r="I28" s="174"/>
      <c r="J28" s="178"/>
      <c r="K28" s="470"/>
      <c r="L28" s="176"/>
      <c r="M28" s="177" t="s">
        <v>192</v>
      </c>
      <c r="N28" s="174" t="s">
        <v>499</v>
      </c>
      <c r="O28" s="178"/>
      <c r="P28" s="470"/>
      <c r="Q28" s="303"/>
      <c r="R28" s="303"/>
      <c r="S28" s="302"/>
      <c r="T28" s="304"/>
      <c r="U28" s="470"/>
      <c r="V28" s="296"/>
      <c r="W28" s="256"/>
      <c r="X28" s="254"/>
    </row>
    <row r="29" spans="1:24" s="22" customFormat="1" ht="17.100000000000001" customHeight="1">
      <c r="A29" s="249"/>
      <c r="B29" s="517" t="s">
        <v>84</v>
      </c>
      <c r="C29" s="173" t="s">
        <v>316</v>
      </c>
      <c r="D29" s="174" t="s">
        <v>731</v>
      </c>
      <c r="E29" s="175">
        <v>1000</v>
      </c>
      <c r="F29" s="456"/>
      <c r="G29" s="176"/>
      <c r="H29" s="177" t="s">
        <v>189</v>
      </c>
      <c r="I29" s="184" t="s">
        <v>489</v>
      </c>
      <c r="J29" s="178"/>
      <c r="K29" s="470"/>
      <c r="L29" s="176"/>
      <c r="M29" s="177" t="s">
        <v>189</v>
      </c>
      <c r="N29" s="184" t="s">
        <v>490</v>
      </c>
      <c r="O29" s="178"/>
      <c r="P29" s="470"/>
      <c r="Q29" s="305"/>
      <c r="R29" s="305"/>
      <c r="S29" s="306"/>
      <c r="T29" s="307"/>
      <c r="U29" s="470"/>
      <c r="V29" s="252" t="s">
        <v>84</v>
      </c>
      <c r="W29" s="256" t="s">
        <v>576</v>
      </c>
      <c r="X29" s="254"/>
    </row>
    <row r="30" spans="1:24" s="22" customFormat="1" ht="17.100000000000001" customHeight="1">
      <c r="A30" s="249"/>
      <c r="B30" s="517"/>
      <c r="C30" s="173" t="s">
        <v>317</v>
      </c>
      <c r="D30" s="184" t="s">
        <v>731</v>
      </c>
      <c r="E30" s="175">
        <v>600</v>
      </c>
      <c r="F30" s="456"/>
      <c r="G30" s="176"/>
      <c r="H30" s="177" t="s">
        <v>190</v>
      </c>
      <c r="I30" s="184" t="s">
        <v>489</v>
      </c>
      <c r="J30" s="178"/>
      <c r="K30" s="470"/>
      <c r="L30" s="176"/>
      <c r="M30" s="177" t="s">
        <v>193</v>
      </c>
      <c r="N30" s="184" t="s">
        <v>490</v>
      </c>
      <c r="O30" s="178"/>
      <c r="P30" s="470"/>
      <c r="Q30" s="874">
        <f>COUNTA(R8:R29)</f>
        <v>9</v>
      </c>
      <c r="R30" s="874"/>
      <c r="S30" s="874"/>
      <c r="T30" s="96">
        <f>SUM(T8:T29)</f>
        <v>6650</v>
      </c>
      <c r="U30" s="461">
        <f>SUM(U8:U29)</f>
        <v>0</v>
      </c>
      <c r="V30" s="252"/>
      <c r="W30" s="256"/>
      <c r="X30" s="254"/>
    </row>
    <row r="31" spans="1:24" s="22" customFormat="1" ht="17.100000000000001" customHeight="1">
      <c r="A31" s="249"/>
      <c r="B31" s="517"/>
      <c r="C31" s="173"/>
      <c r="D31" s="184"/>
      <c r="E31" s="175"/>
      <c r="F31" s="456"/>
      <c r="G31" s="176"/>
      <c r="H31" s="177"/>
      <c r="I31" s="184"/>
      <c r="J31" s="178"/>
      <c r="K31" s="470"/>
      <c r="L31" s="176"/>
      <c r="M31" s="177"/>
      <c r="N31" s="184"/>
      <c r="O31" s="178"/>
      <c r="P31" s="470"/>
      <c r="Q31" s="932"/>
      <c r="R31" s="932"/>
      <c r="S31" s="932"/>
      <c r="T31" s="274"/>
      <c r="U31" s="308"/>
      <c r="V31" s="180"/>
      <c r="W31" s="256"/>
      <c r="X31" s="254"/>
    </row>
    <row r="32" spans="1:24" s="22" customFormat="1" ht="17.100000000000001" customHeight="1">
      <c r="A32" s="249"/>
      <c r="B32" s="172"/>
      <c r="C32" s="173"/>
      <c r="D32" s="184"/>
      <c r="E32" s="175"/>
      <c r="F32" s="456"/>
      <c r="G32" s="176"/>
      <c r="H32" s="177"/>
      <c r="I32" s="184"/>
      <c r="J32" s="178"/>
      <c r="K32" s="470"/>
      <c r="L32" s="176"/>
      <c r="M32" s="177"/>
      <c r="N32" s="184"/>
      <c r="O32" s="178"/>
      <c r="P32" s="470"/>
      <c r="Q32" s="933"/>
      <c r="R32" s="933"/>
      <c r="S32" s="933"/>
      <c r="T32" s="934"/>
      <c r="U32" s="167"/>
      <c r="V32" s="180"/>
      <c r="W32" s="256"/>
      <c r="X32" s="254"/>
    </row>
    <row r="33" spans="1:24" s="22" customFormat="1" ht="17.100000000000001" customHeight="1">
      <c r="A33" s="249"/>
      <c r="B33" s="172"/>
      <c r="C33" s="173"/>
      <c r="D33" s="174"/>
      <c r="E33" s="175"/>
      <c r="F33" s="456"/>
      <c r="G33" s="176"/>
      <c r="H33" s="177"/>
      <c r="I33" s="174"/>
      <c r="J33" s="178"/>
      <c r="K33" s="470"/>
      <c r="L33" s="176"/>
      <c r="M33" s="177"/>
      <c r="N33" s="174"/>
      <c r="O33" s="178"/>
      <c r="P33" s="470"/>
      <c r="Q33" s="476"/>
      <c r="R33" s="205"/>
      <c r="S33" s="309"/>
      <c r="T33" s="206"/>
      <c r="U33" s="470"/>
      <c r="V33" s="180"/>
      <c r="W33" s="256"/>
      <c r="X33" s="254"/>
    </row>
    <row r="34" spans="1:24" s="22" customFormat="1" ht="17.100000000000001" customHeight="1">
      <c r="A34" s="249"/>
      <c r="B34" s="172"/>
      <c r="C34" s="173"/>
      <c r="D34" s="174"/>
      <c r="E34" s="175"/>
      <c r="F34" s="456"/>
      <c r="G34" s="176"/>
      <c r="H34" s="177"/>
      <c r="I34" s="174"/>
      <c r="J34" s="178"/>
      <c r="K34" s="470"/>
      <c r="L34" s="176"/>
      <c r="M34" s="177"/>
      <c r="N34" s="174"/>
      <c r="O34" s="178"/>
      <c r="P34" s="470"/>
      <c r="Q34" s="248"/>
      <c r="R34" s="205"/>
      <c r="S34" s="203"/>
      <c r="T34" s="206"/>
      <c r="U34" s="470"/>
      <c r="V34" s="180"/>
      <c r="W34" s="256"/>
      <c r="X34" s="254"/>
    </row>
    <row r="35" spans="1:24" s="22" customFormat="1" ht="17.100000000000001" customHeight="1">
      <c r="A35" s="249"/>
      <c r="B35" s="172"/>
      <c r="C35" s="173"/>
      <c r="D35" s="174"/>
      <c r="E35" s="175"/>
      <c r="F35" s="456"/>
      <c r="G35" s="176"/>
      <c r="H35" s="177"/>
      <c r="I35" s="174"/>
      <c r="J35" s="178"/>
      <c r="K35" s="470"/>
      <c r="L35" s="176"/>
      <c r="M35" s="177"/>
      <c r="N35" s="174"/>
      <c r="O35" s="178"/>
      <c r="P35" s="470"/>
      <c r="Q35" s="874">
        <f>COUNTA(R33:R34)</f>
        <v>0</v>
      </c>
      <c r="R35" s="874"/>
      <c r="S35" s="875"/>
      <c r="T35" s="96">
        <f>SUM(T33:T34)</f>
        <v>0</v>
      </c>
      <c r="U35" s="453"/>
      <c r="V35" s="180"/>
      <c r="W35" s="256"/>
      <c r="X35" s="254"/>
    </row>
    <row r="36" spans="1:24" s="22" customFormat="1" ht="17.100000000000001" customHeight="1">
      <c r="A36" s="249"/>
      <c r="B36" s="172"/>
      <c r="C36" s="173"/>
      <c r="D36" s="174"/>
      <c r="E36" s="175"/>
      <c r="F36" s="456"/>
      <c r="G36" s="176"/>
      <c r="H36" s="177"/>
      <c r="I36" s="174"/>
      <c r="J36" s="178"/>
      <c r="K36" s="470"/>
      <c r="L36" s="176"/>
      <c r="M36" s="177"/>
      <c r="N36" s="174"/>
      <c r="O36" s="178"/>
      <c r="P36" s="470"/>
      <c r="Q36" s="310"/>
      <c r="R36" s="310"/>
      <c r="S36" s="310"/>
      <c r="T36" s="310"/>
      <c r="U36" s="311"/>
      <c r="V36" s="180"/>
      <c r="W36" s="256"/>
      <c r="X36" s="254"/>
    </row>
    <row r="37" spans="1:24" s="22" customFormat="1" ht="17.100000000000001" customHeight="1">
      <c r="A37" s="249"/>
      <c r="B37" s="172"/>
      <c r="C37" s="173"/>
      <c r="D37" s="174"/>
      <c r="E37" s="175"/>
      <c r="F37" s="456"/>
      <c r="G37" s="176"/>
      <c r="H37" s="177"/>
      <c r="I37" s="174"/>
      <c r="J37" s="178"/>
      <c r="K37" s="470"/>
      <c r="L37" s="176"/>
      <c r="M37" s="177"/>
      <c r="N37" s="174"/>
      <c r="O37" s="178"/>
      <c r="P37" s="470"/>
      <c r="Q37" s="164"/>
      <c r="R37" s="164"/>
      <c r="S37" s="165"/>
      <c r="T37" s="166"/>
      <c r="U37" s="167"/>
      <c r="V37" s="180"/>
      <c r="W37" s="256"/>
      <c r="X37" s="254"/>
    </row>
    <row r="38" spans="1:24" s="22" customFormat="1" ht="17.100000000000001" customHeight="1">
      <c r="A38" s="249"/>
      <c r="B38" s="172"/>
      <c r="C38" s="173"/>
      <c r="D38" s="174"/>
      <c r="E38" s="175"/>
      <c r="F38" s="456"/>
      <c r="G38" s="191"/>
      <c r="H38" s="177"/>
      <c r="I38" s="174"/>
      <c r="J38" s="178"/>
      <c r="K38" s="471"/>
      <c r="L38" s="176"/>
      <c r="M38" s="177"/>
      <c r="N38" s="174"/>
      <c r="O38" s="178"/>
      <c r="P38" s="471"/>
      <c r="Q38" s="176"/>
      <c r="R38" s="177"/>
      <c r="S38" s="174"/>
      <c r="T38" s="178"/>
      <c r="U38" s="470"/>
      <c r="V38" s="180"/>
      <c r="W38" s="256"/>
      <c r="X38" s="254"/>
    </row>
    <row r="39" spans="1:24" s="22" customFormat="1" ht="17.100000000000001" customHeight="1" thickBot="1">
      <c r="A39" s="91"/>
      <c r="B39" s="867">
        <f>COUNTA(C8:C38)</f>
        <v>23</v>
      </c>
      <c r="C39" s="868"/>
      <c r="D39" s="869"/>
      <c r="E39" s="135">
        <f>SUM(E8:E38)</f>
        <v>37150</v>
      </c>
      <c r="F39" s="445">
        <f>SUM(F8:F38)</f>
        <v>0</v>
      </c>
      <c r="G39" s="870">
        <f>COUNTA(H8:H38)</f>
        <v>9</v>
      </c>
      <c r="H39" s="871"/>
      <c r="I39" s="872"/>
      <c r="J39" s="96">
        <f>SUM(J8:J38)</f>
        <v>12350</v>
      </c>
      <c r="K39" s="461">
        <f>SUM(K8:K38)</f>
        <v>0</v>
      </c>
      <c r="L39" s="873">
        <f>COUNTA(M8:M38)</f>
        <v>15</v>
      </c>
      <c r="M39" s="874"/>
      <c r="N39" s="875"/>
      <c r="O39" s="96">
        <f>SUM(O8:O38)</f>
        <v>5150</v>
      </c>
      <c r="P39" s="462">
        <f>SUM(P8:P38)</f>
        <v>0</v>
      </c>
      <c r="Q39" s="873">
        <f>COUNTA(R38)</f>
        <v>0</v>
      </c>
      <c r="R39" s="874"/>
      <c r="S39" s="875"/>
      <c r="T39" s="96">
        <f>SUM(T38)</f>
        <v>0</v>
      </c>
      <c r="U39" s="453">
        <f>SUM(U38)</f>
        <v>0</v>
      </c>
      <c r="V39" s="52"/>
      <c r="W39" s="56"/>
      <c r="X39" s="57"/>
    </row>
    <row r="40" spans="1:24" ht="9" customHeight="1"/>
  </sheetData>
  <sheetProtection sheet="1"/>
  <mergeCells count="18">
    <mergeCell ref="V2:X4"/>
    <mergeCell ref="V5:X5"/>
    <mergeCell ref="Q39:S39"/>
    <mergeCell ref="W6:X6"/>
    <mergeCell ref="Q31:S31"/>
    <mergeCell ref="Q32:T32"/>
    <mergeCell ref="Q35:S35"/>
    <mergeCell ref="Q30:S30"/>
    <mergeCell ref="K1:M2"/>
    <mergeCell ref="K3:M4"/>
    <mergeCell ref="B1:H2"/>
    <mergeCell ref="B3:H4"/>
    <mergeCell ref="P1:U4"/>
    <mergeCell ref="G6:H6"/>
    <mergeCell ref="B39:D39"/>
    <mergeCell ref="G39:I39"/>
    <mergeCell ref="L39:N39"/>
    <mergeCell ref="J6:K6"/>
  </mergeCells>
  <phoneticPr fontId="5"/>
  <dataValidations count="1">
    <dataValidation type="whole" operator="lessThanOrEqual" showInputMessage="1" showErrorMessage="1" sqref="U38 K8:K38 P8:P38 U8:U29 U33:U34 F8:F38" xr:uid="{00000000-0002-0000-0A00-000000000000}">
      <formula1>E8</formula1>
    </dataValidation>
  </dataValidations>
  <hyperlinks>
    <hyperlink ref="V5:X5" location="三重県表紙!A1" display="三重県表紙へ戻る" xr:uid="{00000000-0004-0000-0A00-000000000000}"/>
  </hyperlinks>
  <printOptions horizontalCentered="1" verticalCentered="1"/>
  <pageMargins left="0.31" right="0.28000000000000003" top="0.47244094488188981" bottom="0.47244094488188981" header="0.19685039370078741" footer="0.19685039370078741"/>
  <pageSetup paperSize="9" scale="85" firstPageNumber="71" orientation="landscape" useFirstPageNumber="1" verticalDpi="400" r:id="rId1"/>
  <headerFooter alignWithMargins="0">
    <oddFooter>&amp;C－&amp;P－&amp;R中日興業（株）</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Z39"/>
  <sheetViews>
    <sheetView showZeros="0" zoomScale="75" workbookViewId="0"/>
  </sheetViews>
  <sheetFormatPr defaultRowHeight="15" customHeight="1"/>
  <cols>
    <col min="1" max="1" width="10.125" style="2" customWidth="1"/>
    <col min="2" max="2" width="1.625" style="2" customWidth="1"/>
    <col min="3" max="3" width="14.625" style="6" customWidth="1"/>
    <col min="4" max="4" width="3.125" style="38" customWidth="1"/>
    <col min="5" max="5" width="9.125" style="3" customWidth="1"/>
    <col min="6" max="6" width="9.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625" style="6" customWidth="1"/>
    <col min="24" max="24" width="7.875"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921"/>
      <c r="X2" s="922"/>
    </row>
    <row r="3" spans="1:24" ht="18" customHeight="1">
      <c r="A3" s="426" t="s">
        <v>95</v>
      </c>
      <c r="B3" s="899">
        <f>三重県表紙!C3</f>
        <v>0</v>
      </c>
      <c r="C3" s="899"/>
      <c r="D3" s="899"/>
      <c r="E3" s="899"/>
      <c r="F3" s="899"/>
      <c r="G3" s="899"/>
      <c r="H3" s="900"/>
      <c r="I3" s="434" t="s">
        <v>96</v>
      </c>
      <c r="J3" s="424"/>
      <c r="K3" s="887">
        <f>F15+K15+P15+U15+F38+K38+P38+U35+U38</f>
        <v>0</v>
      </c>
      <c r="L3" s="887"/>
      <c r="M3" s="888"/>
      <c r="N3" s="435"/>
      <c r="O3" s="436"/>
      <c r="P3" s="905"/>
      <c r="Q3" s="905"/>
      <c r="R3" s="905"/>
      <c r="S3" s="905"/>
      <c r="T3" s="905"/>
      <c r="U3" s="906"/>
      <c r="V3" s="880"/>
      <c r="W3" s="921"/>
      <c r="X3" s="922"/>
    </row>
    <row r="4" spans="1:24" ht="18" customHeight="1">
      <c r="A4" s="437"/>
      <c r="B4" s="901"/>
      <c r="C4" s="901"/>
      <c r="D4" s="901"/>
      <c r="E4" s="901"/>
      <c r="F4" s="901"/>
      <c r="G4" s="901"/>
      <c r="H4" s="902"/>
      <c r="I4" s="437"/>
      <c r="J4" s="438"/>
      <c r="K4" s="889"/>
      <c r="L4" s="889"/>
      <c r="M4" s="890"/>
      <c r="N4" s="439"/>
      <c r="O4" s="440"/>
      <c r="P4" s="907"/>
      <c r="Q4" s="907"/>
      <c r="R4" s="907"/>
      <c r="S4" s="907"/>
      <c r="T4" s="907"/>
      <c r="U4" s="908"/>
      <c r="V4" s="923"/>
      <c r="W4" s="924"/>
      <c r="X4" s="925"/>
    </row>
    <row r="5" spans="1:24" ht="15" customHeight="1">
      <c r="V5" s="914" t="s">
        <v>547</v>
      </c>
      <c r="W5" s="914"/>
      <c r="X5" s="914"/>
    </row>
    <row r="6" spans="1:24" s="11" customFormat="1" ht="21" customHeight="1" thickBot="1">
      <c r="A6" s="147" t="s">
        <v>10</v>
      </c>
      <c r="B6" s="148"/>
      <c r="C6" s="149" t="s">
        <v>194</v>
      </c>
      <c r="D6" s="148"/>
      <c r="E6" s="150"/>
      <c r="F6" s="151"/>
      <c r="G6" s="930">
        <f>E15+J15+O15+T15</f>
        <v>7350</v>
      </c>
      <c r="H6" s="931"/>
      <c r="I6" s="152"/>
      <c r="J6" s="153"/>
      <c r="K6" s="153"/>
      <c r="L6" s="154"/>
      <c r="M6" s="155"/>
      <c r="N6" s="156"/>
      <c r="O6" s="153"/>
      <c r="P6" s="153"/>
      <c r="Q6" s="153"/>
      <c r="R6" s="157"/>
      <c r="S6" s="156"/>
      <c r="T6" s="153"/>
      <c r="U6" s="153"/>
      <c r="V6" s="153"/>
      <c r="W6" s="912">
        <f>三重県表紙!U36</f>
        <v>45778</v>
      </c>
      <c r="X6" s="913"/>
    </row>
    <row r="7" spans="1:24" s="11" customFormat="1" ht="18.399999999999999" customHeight="1">
      <c r="A7" s="199" t="s">
        <v>9</v>
      </c>
      <c r="B7" s="159" t="s">
        <v>1</v>
      </c>
      <c r="C7" s="160"/>
      <c r="D7" s="161"/>
      <c r="E7" s="162"/>
      <c r="F7" s="163" t="s">
        <v>141</v>
      </c>
      <c r="G7" s="164" t="s">
        <v>2</v>
      </c>
      <c r="H7" s="164"/>
      <c r="I7" s="165"/>
      <c r="J7" s="166"/>
      <c r="K7" s="167" t="s">
        <v>11</v>
      </c>
      <c r="L7" s="168" t="s">
        <v>5</v>
      </c>
      <c r="M7" s="164"/>
      <c r="N7" s="165"/>
      <c r="O7" s="166"/>
      <c r="P7" s="169" t="s">
        <v>11</v>
      </c>
      <c r="Q7" s="168" t="s">
        <v>82</v>
      </c>
      <c r="R7" s="164"/>
      <c r="S7" s="165"/>
      <c r="T7" s="166"/>
      <c r="U7" s="167" t="s">
        <v>83</v>
      </c>
      <c r="V7" s="168" t="s">
        <v>12</v>
      </c>
      <c r="W7" s="164"/>
      <c r="X7" s="170"/>
    </row>
    <row r="8" spans="1:24" s="22" customFormat="1" ht="18.399999999999999" customHeight="1">
      <c r="A8" s="215"/>
      <c r="B8" s="312"/>
      <c r="C8" s="313" t="s">
        <v>755</v>
      </c>
      <c r="D8" s="241" t="s">
        <v>757</v>
      </c>
      <c r="E8" s="218">
        <v>2650</v>
      </c>
      <c r="F8" s="533"/>
      <c r="G8" s="314"/>
      <c r="H8" s="315" t="s">
        <v>756</v>
      </c>
      <c r="I8" s="241" t="s">
        <v>571</v>
      </c>
      <c r="J8" s="316"/>
      <c r="K8" s="473"/>
      <c r="L8" s="314"/>
      <c r="M8" s="315" t="s">
        <v>318</v>
      </c>
      <c r="N8" s="241" t="s">
        <v>626</v>
      </c>
      <c r="O8" s="316"/>
      <c r="P8" s="473"/>
      <c r="Q8" s="312"/>
      <c r="R8" s="315" t="s">
        <v>318</v>
      </c>
      <c r="S8" s="241"/>
      <c r="T8" s="316">
        <v>350</v>
      </c>
      <c r="U8" s="473"/>
      <c r="V8" s="252"/>
      <c r="W8" s="256"/>
      <c r="X8" s="254"/>
    </row>
    <row r="9" spans="1:24" s="22" customFormat="1" ht="18.399999999999999" customHeight="1">
      <c r="A9" s="244"/>
      <c r="B9" s="245"/>
      <c r="C9" s="202" t="s">
        <v>319</v>
      </c>
      <c r="D9" s="509" t="s">
        <v>597</v>
      </c>
      <c r="E9" s="363">
        <v>2250</v>
      </c>
      <c r="F9" s="458"/>
      <c r="G9" s="248"/>
      <c r="H9" s="205" t="s">
        <v>319</v>
      </c>
      <c r="I9" s="789" t="s">
        <v>618</v>
      </c>
      <c r="J9" s="206"/>
      <c r="K9" s="474"/>
      <c r="L9" s="248"/>
      <c r="M9" s="205" t="s">
        <v>319</v>
      </c>
      <c r="N9" s="184" t="s">
        <v>619</v>
      </c>
      <c r="O9" s="206"/>
      <c r="P9" s="474"/>
      <c r="Q9" s="245"/>
      <c r="R9" s="205" t="s">
        <v>319</v>
      </c>
      <c r="S9" s="203"/>
      <c r="T9" s="206">
        <v>200</v>
      </c>
      <c r="U9" s="474"/>
      <c r="V9" s="252"/>
      <c r="W9" s="256"/>
      <c r="X9" s="254"/>
    </row>
    <row r="10" spans="1:24" s="22" customFormat="1" ht="18.399999999999999" customHeight="1">
      <c r="A10" s="317"/>
      <c r="B10" s="187"/>
      <c r="C10" s="216" t="s">
        <v>47</v>
      </c>
      <c r="D10" s="184" t="s">
        <v>602</v>
      </c>
      <c r="E10" s="233">
        <v>450</v>
      </c>
      <c r="F10" s="496"/>
      <c r="G10" s="188"/>
      <c r="H10" s="219" t="s">
        <v>47</v>
      </c>
      <c r="I10" s="217" t="s">
        <v>571</v>
      </c>
      <c r="J10" s="220"/>
      <c r="K10" s="479"/>
      <c r="L10" s="188"/>
      <c r="M10" s="219" t="s">
        <v>47</v>
      </c>
      <c r="N10" s="217" t="s">
        <v>566</v>
      </c>
      <c r="O10" s="220"/>
      <c r="P10" s="472"/>
      <c r="Q10" s="187"/>
      <c r="R10" s="219"/>
      <c r="S10" s="217"/>
      <c r="T10" s="220"/>
      <c r="U10" s="472"/>
      <c r="V10" s="252"/>
      <c r="W10" s="253"/>
      <c r="X10" s="254"/>
    </row>
    <row r="11" spans="1:24" s="22" customFormat="1" ht="18.399999999999999" customHeight="1">
      <c r="A11" s="244"/>
      <c r="B11" s="222"/>
      <c r="C11" s="362" t="s">
        <v>320</v>
      </c>
      <c r="D11" s="509" t="s">
        <v>744</v>
      </c>
      <c r="E11" s="247">
        <v>300</v>
      </c>
      <c r="F11" s="534"/>
      <c r="G11" s="251"/>
      <c r="H11" s="227" t="s">
        <v>158</v>
      </c>
      <c r="I11" s="753" t="s">
        <v>745</v>
      </c>
      <c r="J11" s="228"/>
      <c r="K11" s="543"/>
      <c r="L11" s="226"/>
      <c r="M11" s="227" t="s">
        <v>158</v>
      </c>
      <c r="N11" s="753" t="s">
        <v>746</v>
      </c>
      <c r="O11" s="228"/>
      <c r="P11" s="752"/>
      <c r="Q11" s="222"/>
      <c r="R11" s="227" t="s">
        <v>158</v>
      </c>
      <c r="S11" s="753" t="s">
        <v>747</v>
      </c>
      <c r="T11" s="228"/>
      <c r="U11" s="474"/>
      <c r="V11" s="252"/>
      <c r="W11" s="256"/>
      <c r="X11" s="254"/>
    </row>
    <row r="12" spans="1:24" s="22" customFormat="1" ht="18.399999999999999" customHeight="1">
      <c r="A12" s="318"/>
      <c r="B12" s="172"/>
      <c r="C12" s="173" t="s">
        <v>321</v>
      </c>
      <c r="D12" s="184" t="s">
        <v>743</v>
      </c>
      <c r="E12" s="175">
        <v>600</v>
      </c>
      <c r="F12" s="456"/>
      <c r="G12" s="176"/>
      <c r="H12" s="177" t="s">
        <v>159</v>
      </c>
      <c r="I12" s="755" t="s">
        <v>745</v>
      </c>
      <c r="J12" s="178"/>
      <c r="K12" s="470"/>
      <c r="L12" s="176"/>
      <c r="M12" s="177" t="s">
        <v>159</v>
      </c>
      <c r="N12" s="755" t="s">
        <v>746</v>
      </c>
      <c r="O12" s="178"/>
      <c r="P12" s="470"/>
      <c r="Q12" s="172"/>
      <c r="R12" s="177" t="s">
        <v>159</v>
      </c>
      <c r="S12" s="755" t="s">
        <v>747</v>
      </c>
      <c r="T12" s="178"/>
      <c r="U12" s="470"/>
      <c r="V12" s="252"/>
      <c r="W12" s="256"/>
      <c r="X12" s="254"/>
    </row>
    <row r="13" spans="1:24" s="22" customFormat="1" ht="18.399999999999999" customHeight="1">
      <c r="A13" s="317"/>
      <c r="B13" s="252"/>
      <c r="C13" s="211" t="s">
        <v>322</v>
      </c>
      <c r="D13" s="184" t="s">
        <v>743</v>
      </c>
      <c r="E13" s="175">
        <v>550</v>
      </c>
      <c r="F13" s="458"/>
      <c r="G13" s="279"/>
      <c r="H13" s="213" t="s">
        <v>160</v>
      </c>
      <c r="I13" s="754" t="s">
        <v>745</v>
      </c>
      <c r="J13" s="214"/>
      <c r="K13" s="474"/>
      <c r="L13" s="279"/>
      <c r="M13" s="213" t="s">
        <v>160</v>
      </c>
      <c r="N13" s="754" t="s">
        <v>746</v>
      </c>
      <c r="O13" s="214"/>
      <c r="P13" s="474"/>
      <c r="Q13" s="252"/>
      <c r="R13" s="213" t="s">
        <v>160</v>
      </c>
      <c r="S13" s="754" t="s">
        <v>747</v>
      </c>
      <c r="T13" s="214"/>
      <c r="U13" s="470"/>
      <c r="V13" s="252"/>
      <c r="W13" s="256"/>
      <c r="X13" s="254"/>
    </row>
    <row r="14" spans="1:24" s="22" customFormat="1" ht="18.399999999999999" customHeight="1">
      <c r="A14" s="319"/>
      <c r="B14" s="320"/>
      <c r="C14" s="223"/>
      <c r="D14" s="224"/>
      <c r="E14" s="321"/>
      <c r="F14" s="535"/>
      <c r="G14" s="226"/>
      <c r="H14" s="227"/>
      <c r="I14" s="224"/>
      <c r="J14" s="228"/>
      <c r="K14" s="478"/>
      <c r="L14" s="226"/>
      <c r="M14" s="227"/>
      <c r="N14" s="224"/>
      <c r="O14" s="228"/>
      <c r="P14" s="478"/>
      <c r="Q14" s="222"/>
      <c r="R14" s="227"/>
      <c r="S14" s="224"/>
      <c r="T14" s="228"/>
      <c r="U14" s="478"/>
      <c r="V14" s="252"/>
      <c r="W14" s="256"/>
      <c r="X14" s="254"/>
    </row>
    <row r="15" spans="1:24" s="22" customFormat="1" ht="18.399999999999999" customHeight="1" thickBot="1">
      <c r="A15" s="454"/>
      <c r="B15" s="867">
        <f>COUNTA(C8:C14)</f>
        <v>6</v>
      </c>
      <c r="C15" s="868"/>
      <c r="D15" s="869"/>
      <c r="E15" s="135">
        <f>SUM(E8:E14)</f>
        <v>6800</v>
      </c>
      <c r="F15" s="445">
        <f>SUM(F8:F14)</f>
        <v>0</v>
      </c>
      <c r="G15" s="870">
        <f>COUNTA(H8:H14)</f>
        <v>6</v>
      </c>
      <c r="H15" s="871"/>
      <c r="I15" s="872"/>
      <c r="J15" s="96">
        <f>SUM(J8:J14)</f>
        <v>0</v>
      </c>
      <c r="K15" s="461">
        <f>SUM(K8:K14)</f>
        <v>0</v>
      </c>
      <c r="L15" s="873">
        <f>COUNTA(M8:M14)</f>
        <v>6</v>
      </c>
      <c r="M15" s="874"/>
      <c r="N15" s="875"/>
      <c r="O15" s="96">
        <f>SUM(O8:O14)</f>
        <v>0</v>
      </c>
      <c r="P15" s="461">
        <f>SUM(P8:P14)</f>
        <v>0</v>
      </c>
      <c r="Q15" s="873">
        <f>COUNTA(R8:R14)</f>
        <v>5</v>
      </c>
      <c r="R15" s="874"/>
      <c r="S15" s="875"/>
      <c r="T15" s="96">
        <f>SUM(T8:T14)</f>
        <v>550</v>
      </c>
      <c r="U15" s="462">
        <f>SUM(U8:U14)</f>
        <v>0</v>
      </c>
      <c r="V15" s="455"/>
      <c r="W15" s="54"/>
      <c r="X15" s="55"/>
    </row>
    <row r="16" spans="1:24" s="22" customFormat="1" ht="18.399999999999999" customHeight="1">
      <c r="A16" s="200"/>
      <c r="B16" s="245"/>
      <c r="C16" s="202"/>
      <c r="D16" s="203"/>
      <c r="E16" s="247"/>
      <c r="F16" s="536"/>
      <c r="G16" s="322"/>
      <c r="H16" s="205"/>
      <c r="I16" s="203"/>
      <c r="J16" s="206"/>
      <c r="K16" s="207"/>
      <c r="L16" s="245"/>
      <c r="M16" s="205"/>
      <c r="N16" s="203"/>
      <c r="O16" s="206"/>
      <c r="P16" s="275"/>
      <c r="Q16" s="245"/>
      <c r="R16" s="205"/>
      <c r="S16" s="203"/>
      <c r="T16" s="206"/>
      <c r="U16" s="275"/>
      <c r="V16" s="252"/>
      <c r="W16" s="256"/>
      <c r="X16" s="254"/>
    </row>
    <row r="17" spans="1:24" s="22" customFormat="1" ht="18.399999999999999" customHeight="1" thickBot="1">
      <c r="A17" s="91"/>
      <c r="B17" s="867">
        <f>COUNTA(C8:C16)+津!B39</f>
        <v>29</v>
      </c>
      <c r="C17" s="868"/>
      <c r="D17" s="869"/>
      <c r="E17" s="135">
        <f>E15+津!E39</f>
        <v>43950</v>
      </c>
      <c r="F17" s="445">
        <f>F15+津!F39</f>
        <v>0</v>
      </c>
      <c r="G17" s="870">
        <f>COUNTA(H8:H16)+津!G39</f>
        <v>15</v>
      </c>
      <c r="H17" s="871"/>
      <c r="I17" s="872"/>
      <c r="J17" s="96">
        <f>J15+津!J39</f>
        <v>12350</v>
      </c>
      <c r="K17" s="461">
        <f>K15+津!K39</f>
        <v>0</v>
      </c>
      <c r="L17" s="873">
        <f>COUNTA(M8:M16)+津!L39</f>
        <v>21</v>
      </c>
      <c r="M17" s="874"/>
      <c r="N17" s="875"/>
      <c r="O17" s="96">
        <f>O15+津!O39</f>
        <v>5150</v>
      </c>
      <c r="P17" s="461">
        <f>P15+津!P39</f>
        <v>0</v>
      </c>
      <c r="Q17" s="873">
        <f>COUNTA(R8:R16)+津!Q30</f>
        <v>14</v>
      </c>
      <c r="R17" s="874"/>
      <c r="S17" s="875"/>
      <c r="T17" s="96">
        <f>T15+津!T30</f>
        <v>7200</v>
      </c>
      <c r="U17" s="462">
        <f>U15+津!U30</f>
        <v>0</v>
      </c>
      <c r="V17" s="52"/>
      <c r="W17" s="56"/>
      <c r="X17" s="57"/>
    </row>
    <row r="18" spans="1:24" ht="15" customHeight="1">
      <c r="A18" s="193"/>
      <c r="B18" s="193"/>
      <c r="C18" s="194"/>
      <c r="D18" s="195"/>
      <c r="E18" s="196"/>
      <c r="F18" s="196"/>
      <c r="G18" s="196"/>
      <c r="H18" s="194"/>
      <c r="I18" s="197"/>
      <c r="J18" s="198"/>
      <c r="K18" s="196"/>
      <c r="L18" s="196"/>
      <c r="M18" s="194"/>
      <c r="N18" s="197"/>
      <c r="O18" s="198"/>
      <c r="P18" s="198"/>
      <c r="Q18" s="196"/>
      <c r="R18" s="194"/>
      <c r="S18" s="197"/>
      <c r="T18" s="198"/>
      <c r="U18" s="198"/>
      <c r="V18" s="914" t="s">
        <v>547</v>
      </c>
      <c r="W18" s="914"/>
      <c r="X18" s="914"/>
    </row>
    <row r="19" spans="1:24" s="11" customFormat="1" ht="21" customHeight="1" thickBot="1">
      <c r="A19" s="147" t="s">
        <v>10</v>
      </c>
      <c r="B19" s="148"/>
      <c r="C19" s="149" t="s">
        <v>46</v>
      </c>
      <c r="D19" s="148"/>
      <c r="E19" s="150"/>
      <c r="F19" s="151"/>
      <c r="G19" s="909" t="s">
        <v>591</v>
      </c>
      <c r="H19" s="910"/>
      <c r="I19" s="911">
        <f>E38+J38+O38+T35</f>
        <v>36350</v>
      </c>
      <c r="J19" s="911"/>
      <c r="K19" s="911"/>
      <c r="L19" s="468"/>
      <c r="M19" s="155"/>
      <c r="N19" s="156"/>
      <c r="O19" s="153"/>
      <c r="P19" s="153"/>
      <c r="Q19" s="153"/>
      <c r="R19" s="157"/>
      <c r="S19" s="156"/>
      <c r="T19" s="153"/>
      <c r="U19" s="153"/>
      <c r="V19" s="153"/>
      <c r="W19" s="912">
        <f>三重県表紙!U36</f>
        <v>45778</v>
      </c>
      <c r="X19" s="913"/>
    </row>
    <row r="20" spans="1:24" s="11" customFormat="1" ht="18.399999999999999" customHeight="1">
      <c r="A20" s="199" t="s">
        <v>9</v>
      </c>
      <c r="B20" s="159" t="s">
        <v>1</v>
      </c>
      <c r="C20" s="160"/>
      <c r="D20" s="161"/>
      <c r="E20" s="162"/>
      <c r="F20" s="163" t="s">
        <v>141</v>
      </c>
      <c r="G20" s="164" t="s">
        <v>2</v>
      </c>
      <c r="H20" s="164"/>
      <c r="I20" s="165"/>
      <c r="J20" s="166"/>
      <c r="K20" s="167" t="s">
        <v>44</v>
      </c>
      <c r="L20" s="168" t="s">
        <v>5</v>
      </c>
      <c r="M20" s="164"/>
      <c r="N20" s="165"/>
      <c r="O20" s="166"/>
      <c r="P20" s="169" t="s">
        <v>44</v>
      </c>
      <c r="Q20" s="168" t="s">
        <v>82</v>
      </c>
      <c r="R20" s="164"/>
      <c r="S20" s="165"/>
      <c r="T20" s="166"/>
      <c r="U20" s="167" t="s">
        <v>83</v>
      </c>
      <c r="V20" s="168" t="s">
        <v>45</v>
      </c>
      <c r="W20" s="164"/>
      <c r="X20" s="170"/>
    </row>
    <row r="21" spans="1:24" s="22" customFormat="1" ht="18.399999999999999" customHeight="1">
      <c r="A21" s="249"/>
      <c r="B21" s="172"/>
      <c r="C21" s="173" t="s">
        <v>323</v>
      </c>
      <c r="D21" s="174" t="s">
        <v>629</v>
      </c>
      <c r="E21" s="218">
        <v>1800</v>
      </c>
      <c r="F21" s="456"/>
      <c r="G21" s="251"/>
      <c r="H21" s="177" t="s">
        <v>405</v>
      </c>
      <c r="I21" s="174" t="s">
        <v>8</v>
      </c>
      <c r="J21" s="178">
        <v>6250</v>
      </c>
      <c r="K21" s="469"/>
      <c r="L21" s="176"/>
      <c r="M21" s="177" t="s">
        <v>799</v>
      </c>
      <c r="N21" s="174" t="s">
        <v>30</v>
      </c>
      <c r="O21" s="178"/>
      <c r="P21" s="469"/>
      <c r="Q21" s="176"/>
      <c r="R21" s="177" t="s">
        <v>421</v>
      </c>
      <c r="S21" s="174"/>
      <c r="T21" s="178">
        <v>1950</v>
      </c>
      <c r="U21" s="469"/>
      <c r="V21" s="180"/>
      <c r="W21" s="256"/>
      <c r="X21" s="254"/>
    </row>
    <row r="22" spans="1:24" s="22" customFormat="1" ht="18.399999999999999" customHeight="1">
      <c r="A22" s="249"/>
      <c r="B22" s="336"/>
      <c r="C22" s="173" t="s">
        <v>324</v>
      </c>
      <c r="D22" s="174" t="s">
        <v>596</v>
      </c>
      <c r="E22" s="218">
        <v>1650</v>
      </c>
      <c r="F22" s="456"/>
      <c r="G22" s="176"/>
      <c r="H22" s="177" t="s">
        <v>406</v>
      </c>
      <c r="I22" s="174" t="s">
        <v>8</v>
      </c>
      <c r="J22" s="178">
        <v>900</v>
      </c>
      <c r="K22" s="470"/>
      <c r="L22" s="176"/>
      <c r="M22" s="177" t="s">
        <v>406</v>
      </c>
      <c r="N22" s="174" t="s">
        <v>30</v>
      </c>
      <c r="O22" s="178"/>
      <c r="P22" s="470"/>
      <c r="Q22" s="176"/>
      <c r="R22" s="177" t="s">
        <v>611</v>
      </c>
      <c r="S22" s="174"/>
      <c r="T22" s="178">
        <v>500</v>
      </c>
      <c r="U22" s="470"/>
      <c r="V22" s="323" t="s">
        <v>153</v>
      </c>
      <c r="W22" s="256"/>
      <c r="X22" s="254"/>
    </row>
    <row r="23" spans="1:24" s="22" customFormat="1" ht="18.399999999999999" customHeight="1">
      <c r="A23" s="249"/>
      <c r="B23" s="336"/>
      <c r="C23" s="173" t="s">
        <v>325</v>
      </c>
      <c r="D23" s="174" t="s">
        <v>596</v>
      </c>
      <c r="E23" s="218">
        <v>1200</v>
      </c>
      <c r="F23" s="456"/>
      <c r="G23" s="176"/>
      <c r="H23" s="177"/>
      <c r="I23" s="174"/>
      <c r="J23" s="178"/>
      <c r="K23" s="470"/>
      <c r="L23" s="176"/>
      <c r="M23" s="177"/>
      <c r="N23" s="174"/>
      <c r="O23" s="178"/>
      <c r="P23" s="470"/>
      <c r="Q23" s="176"/>
      <c r="R23" s="177" t="s">
        <v>614</v>
      </c>
      <c r="S23" s="174"/>
      <c r="T23" s="178">
        <v>700</v>
      </c>
      <c r="U23" s="470"/>
      <c r="V23" s="180"/>
      <c r="W23" s="253" t="s">
        <v>872</v>
      </c>
      <c r="X23" s="254"/>
    </row>
    <row r="24" spans="1:24" s="22" customFormat="1" ht="18.399999999999999" customHeight="1">
      <c r="A24" s="291"/>
      <c r="B24" s="336"/>
      <c r="C24" s="173" t="s">
        <v>326</v>
      </c>
      <c r="D24" s="174" t="s">
        <v>596</v>
      </c>
      <c r="E24" s="218">
        <v>1050</v>
      </c>
      <c r="F24" s="456"/>
      <c r="G24" s="176"/>
      <c r="H24" s="177" t="s">
        <v>407</v>
      </c>
      <c r="I24" s="174" t="s">
        <v>8</v>
      </c>
      <c r="J24" s="178">
        <v>1600</v>
      </c>
      <c r="K24" s="470"/>
      <c r="L24" s="176"/>
      <c r="M24" s="177" t="s">
        <v>407</v>
      </c>
      <c r="N24" s="174" t="s">
        <v>30</v>
      </c>
      <c r="O24" s="178"/>
      <c r="P24" s="470"/>
      <c r="Q24" s="176"/>
      <c r="R24" s="327" t="s">
        <v>557</v>
      </c>
      <c r="S24" s="328"/>
      <c r="T24" s="220">
        <v>200</v>
      </c>
      <c r="U24" s="470"/>
      <c r="V24" s="180"/>
      <c r="W24" s="256"/>
      <c r="X24" s="271" t="s">
        <v>76</v>
      </c>
    </row>
    <row r="25" spans="1:24" s="22" customFormat="1" ht="18.399999999999999" customHeight="1">
      <c r="A25" s="249"/>
      <c r="B25" s="336"/>
      <c r="C25" s="173" t="s">
        <v>327</v>
      </c>
      <c r="D25" s="174" t="s">
        <v>596</v>
      </c>
      <c r="E25" s="218">
        <v>1850</v>
      </c>
      <c r="F25" s="456"/>
      <c r="G25" s="176"/>
      <c r="H25" s="177"/>
      <c r="I25" s="184"/>
      <c r="J25" s="178"/>
      <c r="K25" s="470"/>
      <c r="L25" s="176"/>
      <c r="M25" s="177"/>
      <c r="N25" s="174"/>
      <c r="O25" s="178"/>
      <c r="P25" s="470"/>
      <c r="Q25" s="176"/>
      <c r="R25" s="177" t="s">
        <v>422</v>
      </c>
      <c r="S25" s="174"/>
      <c r="T25" s="178">
        <v>900</v>
      </c>
      <c r="U25" s="470"/>
      <c r="V25" s="180"/>
      <c r="W25" s="256"/>
      <c r="X25" s="254"/>
    </row>
    <row r="26" spans="1:24" s="22" customFormat="1" ht="18.399999999999999" customHeight="1">
      <c r="A26" s="249"/>
      <c r="B26" s="172"/>
      <c r="C26" s="250" t="s">
        <v>328</v>
      </c>
      <c r="D26" s="174" t="s">
        <v>596</v>
      </c>
      <c r="E26" s="218">
        <v>1650</v>
      </c>
      <c r="F26" s="456"/>
      <c r="G26" s="176"/>
      <c r="H26" s="177"/>
      <c r="I26" s="174"/>
      <c r="J26" s="178"/>
      <c r="K26" s="470"/>
      <c r="L26" s="176"/>
      <c r="M26" s="177"/>
      <c r="N26" s="174"/>
      <c r="O26" s="178"/>
      <c r="P26" s="470"/>
      <c r="Q26" s="176"/>
      <c r="R26" s="177"/>
      <c r="S26" s="174"/>
      <c r="T26" s="178"/>
      <c r="U26" s="470"/>
      <c r="V26" s="296"/>
      <c r="W26" s="256"/>
      <c r="X26" s="254"/>
    </row>
    <row r="27" spans="1:24" s="22" customFormat="1" ht="18.399999999999999" customHeight="1">
      <c r="A27" s="249"/>
      <c r="B27" s="336"/>
      <c r="C27" s="173" t="s">
        <v>329</v>
      </c>
      <c r="D27" s="174" t="s">
        <v>596</v>
      </c>
      <c r="E27" s="218">
        <v>1600</v>
      </c>
      <c r="F27" s="456"/>
      <c r="G27" s="176"/>
      <c r="H27" s="177"/>
      <c r="I27" s="174"/>
      <c r="J27" s="178"/>
      <c r="K27" s="470"/>
      <c r="L27" s="176"/>
      <c r="M27" s="177"/>
      <c r="N27" s="174"/>
      <c r="O27" s="178"/>
      <c r="P27" s="470"/>
      <c r="Q27" s="176"/>
      <c r="R27" s="177"/>
      <c r="S27" s="174"/>
      <c r="T27" s="178"/>
      <c r="U27" s="470"/>
      <c r="V27" s="180"/>
      <c r="W27" s="256"/>
      <c r="X27" s="254"/>
    </row>
    <row r="28" spans="1:24" s="22" customFormat="1" ht="18.399999999999999" customHeight="1">
      <c r="A28" s="249"/>
      <c r="B28" s="336"/>
      <c r="C28" s="173" t="s">
        <v>330</v>
      </c>
      <c r="D28" s="184" t="s">
        <v>599</v>
      </c>
      <c r="E28" s="218">
        <v>1200</v>
      </c>
      <c r="F28" s="456"/>
      <c r="G28" s="176"/>
      <c r="H28" s="177"/>
      <c r="I28" s="174"/>
      <c r="J28" s="178"/>
      <c r="K28" s="470"/>
      <c r="L28" s="176"/>
      <c r="M28" s="177" t="s">
        <v>841</v>
      </c>
      <c r="N28" s="184" t="s">
        <v>499</v>
      </c>
      <c r="O28" s="178"/>
      <c r="P28" s="470"/>
      <c r="Q28" s="293"/>
      <c r="R28" s="293"/>
      <c r="S28" s="295"/>
      <c r="T28" s="294"/>
      <c r="U28" s="470"/>
      <c r="V28" s="180"/>
      <c r="W28" s="256"/>
      <c r="X28" s="254"/>
    </row>
    <row r="29" spans="1:24" s="22" customFormat="1" ht="18.399999999999999" customHeight="1">
      <c r="A29" s="249"/>
      <c r="B29" s="336"/>
      <c r="C29" s="173" t="s">
        <v>331</v>
      </c>
      <c r="D29" s="184" t="s">
        <v>599</v>
      </c>
      <c r="E29" s="218">
        <v>1300</v>
      </c>
      <c r="F29" s="456"/>
      <c r="G29" s="176"/>
      <c r="H29" s="177"/>
      <c r="I29" s="174"/>
      <c r="J29" s="178"/>
      <c r="K29" s="470"/>
      <c r="L29" s="176"/>
      <c r="M29" s="177" t="s">
        <v>842</v>
      </c>
      <c r="N29" s="184" t="s">
        <v>499</v>
      </c>
      <c r="O29" s="178"/>
      <c r="P29" s="470"/>
      <c r="Q29" s="176"/>
      <c r="R29" s="177"/>
      <c r="S29" s="174"/>
      <c r="T29" s="178"/>
      <c r="U29" s="474"/>
      <c r="V29" s="180"/>
      <c r="W29" s="256"/>
      <c r="X29" s="254"/>
    </row>
    <row r="30" spans="1:24" s="22" customFormat="1" ht="18.399999999999999" customHeight="1">
      <c r="A30" s="249"/>
      <c r="B30" s="336" t="s">
        <v>486</v>
      </c>
      <c r="C30" s="173" t="s">
        <v>493</v>
      </c>
      <c r="D30" s="184" t="s">
        <v>597</v>
      </c>
      <c r="E30" s="218">
        <v>1300</v>
      </c>
      <c r="F30" s="456"/>
      <c r="G30" s="176"/>
      <c r="H30" s="177" t="s">
        <v>494</v>
      </c>
      <c r="I30" s="184" t="s">
        <v>495</v>
      </c>
      <c r="J30" s="178"/>
      <c r="K30" s="470"/>
      <c r="L30" s="176"/>
      <c r="M30" s="177" t="s">
        <v>494</v>
      </c>
      <c r="N30" s="184" t="s">
        <v>496</v>
      </c>
      <c r="O30" s="178"/>
      <c r="P30" s="470"/>
      <c r="Q30" s="324"/>
      <c r="R30" s="324"/>
      <c r="S30" s="299"/>
      <c r="T30" s="325"/>
      <c r="U30" s="470"/>
      <c r="V30" s="252" t="s">
        <v>84</v>
      </c>
      <c r="W30" s="253" t="s">
        <v>615</v>
      </c>
      <c r="X30" s="254"/>
    </row>
    <row r="31" spans="1:24" s="22" customFormat="1" ht="18.399999999999999" customHeight="1">
      <c r="A31" s="249"/>
      <c r="B31" s="336"/>
      <c r="C31" s="173" t="s">
        <v>332</v>
      </c>
      <c r="D31" s="174" t="s">
        <v>596</v>
      </c>
      <c r="E31" s="218">
        <v>2500</v>
      </c>
      <c r="F31" s="456"/>
      <c r="G31" s="176"/>
      <c r="H31" s="177" t="s">
        <v>408</v>
      </c>
      <c r="I31" s="174" t="s">
        <v>8</v>
      </c>
      <c r="J31" s="178">
        <v>650</v>
      </c>
      <c r="K31" s="470"/>
      <c r="L31" s="176"/>
      <c r="M31" s="177" t="s">
        <v>408</v>
      </c>
      <c r="N31" s="174" t="s">
        <v>30</v>
      </c>
      <c r="O31" s="178"/>
      <c r="P31" s="470"/>
      <c r="Q31" s="176"/>
      <c r="R31" s="326" t="s">
        <v>613</v>
      </c>
      <c r="S31" s="295"/>
      <c r="T31" s="178">
        <v>350</v>
      </c>
      <c r="U31" s="470"/>
      <c r="V31" s="252"/>
      <c r="W31" s="253"/>
      <c r="X31" s="254"/>
    </row>
    <row r="32" spans="1:24" s="22" customFormat="1" ht="18.399999999999999" customHeight="1">
      <c r="A32" s="249"/>
      <c r="B32" s="172"/>
      <c r="C32" s="173" t="s">
        <v>722</v>
      </c>
      <c r="D32" s="174" t="s">
        <v>596</v>
      </c>
      <c r="E32" s="218">
        <v>2200</v>
      </c>
      <c r="F32" s="456"/>
      <c r="G32" s="176"/>
      <c r="H32" s="177"/>
      <c r="I32" s="174"/>
      <c r="J32" s="178"/>
      <c r="K32" s="470"/>
      <c r="L32" s="176"/>
      <c r="M32" s="177"/>
      <c r="N32" s="174"/>
      <c r="O32" s="178"/>
      <c r="P32" s="470"/>
      <c r="Q32" s="293"/>
      <c r="R32" s="327" t="s">
        <v>423</v>
      </c>
      <c r="S32" s="328"/>
      <c r="T32" s="220">
        <v>900</v>
      </c>
      <c r="U32" s="470"/>
      <c r="V32" s="180"/>
      <c r="W32" s="256"/>
      <c r="X32" s="254"/>
    </row>
    <row r="33" spans="1:26" s="22" customFormat="1" ht="18.399999999999999" customHeight="1">
      <c r="A33" s="249"/>
      <c r="B33" s="172"/>
      <c r="C33" s="173" t="s">
        <v>333</v>
      </c>
      <c r="D33" s="174" t="s">
        <v>596</v>
      </c>
      <c r="E33" s="218">
        <v>850</v>
      </c>
      <c r="F33" s="456"/>
      <c r="G33" s="176"/>
      <c r="H33" s="177" t="s">
        <v>409</v>
      </c>
      <c r="I33" s="174" t="s">
        <v>8</v>
      </c>
      <c r="J33" s="178">
        <v>250</v>
      </c>
      <c r="K33" s="470"/>
      <c r="L33" s="176"/>
      <c r="M33" s="177" t="s">
        <v>409</v>
      </c>
      <c r="N33" s="174" t="s">
        <v>30</v>
      </c>
      <c r="O33" s="178"/>
      <c r="P33" s="470"/>
      <c r="Q33" s="293"/>
      <c r="R33" s="327"/>
      <c r="S33" s="328"/>
      <c r="T33" s="220"/>
      <c r="U33" s="470"/>
      <c r="V33" s="180"/>
      <c r="W33" s="256"/>
      <c r="X33" s="254"/>
      <c r="Z33" s="464"/>
    </row>
    <row r="34" spans="1:26" s="22" customFormat="1" ht="18.399999999999999" customHeight="1">
      <c r="A34" s="249"/>
      <c r="B34" s="172"/>
      <c r="C34" s="173" t="s">
        <v>334</v>
      </c>
      <c r="D34" s="184" t="s">
        <v>597</v>
      </c>
      <c r="E34" s="218">
        <v>1050</v>
      </c>
      <c r="F34" s="456"/>
      <c r="G34" s="176"/>
      <c r="H34" s="177" t="s">
        <v>633</v>
      </c>
      <c r="I34" s="184" t="s">
        <v>495</v>
      </c>
      <c r="J34" s="178"/>
      <c r="K34" s="470"/>
      <c r="L34" s="176"/>
      <c r="M34" s="177" t="s">
        <v>633</v>
      </c>
      <c r="N34" s="184" t="s">
        <v>496</v>
      </c>
      <c r="O34" s="178"/>
      <c r="P34" s="470"/>
      <c r="Q34" s="477"/>
      <c r="R34" s="327"/>
      <c r="S34" s="328"/>
      <c r="T34" s="220"/>
      <c r="U34" s="470"/>
      <c r="V34" s="180"/>
      <c r="W34" s="256"/>
      <c r="X34" s="254"/>
    </row>
    <row r="35" spans="1:26" s="22" customFormat="1" ht="18.399999999999999" customHeight="1">
      <c r="A35" s="249"/>
      <c r="B35" s="172"/>
      <c r="C35" s="173"/>
      <c r="D35" s="184"/>
      <c r="E35" s="218"/>
      <c r="F35" s="456"/>
      <c r="G35" s="176"/>
      <c r="H35" s="177"/>
      <c r="I35" s="184"/>
      <c r="J35" s="178"/>
      <c r="K35" s="470"/>
      <c r="L35" s="176"/>
      <c r="M35" s="177"/>
      <c r="N35" s="184"/>
      <c r="O35" s="178"/>
      <c r="P35" s="470"/>
      <c r="Q35" s="874">
        <f>COUNTA(R21:R34)</f>
        <v>7</v>
      </c>
      <c r="R35" s="874"/>
      <c r="S35" s="875"/>
      <c r="T35" s="96">
        <f>SUM(T21:T34)</f>
        <v>5500</v>
      </c>
      <c r="U35" s="461">
        <f>SUM(U21:U34)</f>
        <v>0</v>
      </c>
      <c r="V35" s="180"/>
      <c r="W35" s="256"/>
      <c r="X35" s="254"/>
    </row>
    <row r="36" spans="1:26" s="22" customFormat="1" ht="18.399999999999999" customHeight="1">
      <c r="A36" s="249"/>
      <c r="B36" s="172"/>
      <c r="C36" s="173"/>
      <c r="D36" s="174"/>
      <c r="E36" s="218"/>
      <c r="F36" s="456"/>
      <c r="G36" s="176"/>
      <c r="H36" s="177"/>
      <c r="I36" s="184"/>
      <c r="J36" s="178"/>
      <c r="K36" s="470"/>
      <c r="L36" s="176"/>
      <c r="M36" s="177"/>
      <c r="N36" s="184"/>
      <c r="O36" s="178"/>
      <c r="P36" s="470"/>
      <c r="Q36" s="164"/>
      <c r="R36" s="164"/>
      <c r="S36" s="165"/>
      <c r="T36" s="166"/>
      <c r="U36" s="167"/>
      <c r="V36" s="180"/>
      <c r="W36" s="256"/>
      <c r="X36" s="254"/>
    </row>
    <row r="37" spans="1:26" s="22" customFormat="1" ht="18.399999999999999" customHeight="1">
      <c r="A37" s="249"/>
      <c r="B37" s="172"/>
      <c r="C37" s="173"/>
      <c r="D37" s="174"/>
      <c r="E37" s="175"/>
      <c r="F37" s="456"/>
      <c r="G37" s="191"/>
      <c r="H37" s="177"/>
      <c r="I37" s="174"/>
      <c r="J37" s="178"/>
      <c r="K37" s="471"/>
      <c r="L37" s="176"/>
      <c r="M37" s="177"/>
      <c r="N37" s="174"/>
      <c r="O37" s="178"/>
      <c r="P37" s="471"/>
      <c r="Q37" s="176"/>
      <c r="R37" s="177"/>
      <c r="S37" s="174"/>
      <c r="T37" s="178"/>
      <c r="U37" s="470"/>
      <c r="V37" s="180"/>
      <c r="W37" s="256"/>
      <c r="X37" s="254"/>
    </row>
    <row r="38" spans="1:26" s="22" customFormat="1" ht="18.399999999999999" customHeight="1" thickBot="1">
      <c r="A38" s="91"/>
      <c r="B38" s="867">
        <f>COUNTA(C21:C37)</f>
        <v>14</v>
      </c>
      <c r="C38" s="868"/>
      <c r="D38" s="869"/>
      <c r="E38" s="135">
        <f>SUM(E21:E37)</f>
        <v>21200</v>
      </c>
      <c r="F38" s="445">
        <f>SUM(F21:F37)</f>
        <v>0</v>
      </c>
      <c r="G38" s="870">
        <f>COUNTA(H21:H37)</f>
        <v>7</v>
      </c>
      <c r="H38" s="871"/>
      <c r="I38" s="872"/>
      <c r="J38" s="96">
        <f>SUM(J21:J37)</f>
        <v>9650</v>
      </c>
      <c r="K38" s="461">
        <f>SUM(K21:K37)</f>
        <v>0</v>
      </c>
      <c r="L38" s="873">
        <f>COUNTA(M21:M37)</f>
        <v>9</v>
      </c>
      <c r="M38" s="874"/>
      <c r="N38" s="875"/>
      <c r="O38" s="96">
        <f>SUM(O21:O37)</f>
        <v>0</v>
      </c>
      <c r="P38" s="462">
        <f>SUM(P21:P37)</f>
        <v>0</v>
      </c>
      <c r="Q38" s="873">
        <f>COUNTA(R37)</f>
        <v>0</v>
      </c>
      <c r="R38" s="874"/>
      <c r="S38" s="875"/>
      <c r="T38" s="96">
        <f>SUM(T37)</f>
        <v>0</v>
      </c>
      <c r="U38" s="453">
        <f>SUM(U37)</f>
        <v>0</v>
      </c>
      <c r="V38" s="52"/>
      <c r="W38" s="56"/>
      <c r="X38" s="57"/>
    </row>
    <row r="39" spans="1:26" ht="7.5" customHeight="1"/>
  </sheetData>
  <mergeCells count="26">
    <mergeCell ref="W6:X6"/>
    <mergeCell ref="B3:H4"/>
    <mergeCell ref="P1:U4"/>
    <mergeCell ref="G6:H6"/>
    <mergeCell ref="V2:X4"/>
    <mergeCell ref="K1:M2"/>
    <mergeCell ref="K3:M4"/>
    <mergeCell ref="B1:H2"/>
    <mergeCell ref="V5:X5"/>
    <mergeCell ref="B15:D15"/>
    <mergeCell ref="G15:I15"/>
    <mergeCell ref="L15:N15"/>
    <mergeCell ref="W19:X19"/>
    <mergeCell ref="G19:H19"/>
    <mergeCell ref="Q17:S17"/>
    <mergeCell ref="Q15:S15"/>
    <mergeCell ref="V18:X18"/>
    <mergeCell ref="I19:K19"/>
    <mergeCell ref="Q38:S38"/>
    <mergeCell ref="B17:D17"/>
    <mergeCell ref="G17:I17"/>
    <mergeCell ref="L17:N17"/>
    <mergeCell ref="Q35:S35"/>
    <mergeCell ref="B38:D38"/>
    <mergeCell ref="G38:I38"/>
    <mergeCell ref="L38:N38"/>
  </mergeCells>
  <phoneticPr fontId="5"/>
  <dataValidations count="1">
    <dataValidation type="whole" operator="lessThanOrEqual" showInputMessage="1" showErrorMessage="1" sqref="F21:F37 P21:P37 U21:U34 U37 U8:U13 K8:K13 P8:P13 F8:F13 K21:K37" xr:uid="{00000000-0002-0000-0B00-000000000000}">
      <formula1>E8</formula1>
    </dataValidation>
  </dataValidations>
  <hyperlinks>
    <hyperlink ref="V18:X18" location="三重県表紙!A1" display="三重県表紙へ戻る" xr:uid="{00000000-0004-0000-0B00-000000000000}"/>
    <hyperlink ref="V5:X5" location="三重県表紙!A1" display="三重県表紙へ戻る" xr:uid="{00000000-0004-0000-0B00-000001000000}"/>
  </hyperlinks>
  <printOptions horizontalCentered="1" verticalCentered="1"/>
  <pageMargins left="0.2" right="0.2" top="0.33" bottom="0.35" header="0.19685039370078741" footer="0.19685039370078741"/>
  <pageSetup paperSize="9" scale="85" firstPageNumber="72" orientation="landscape" useFirstPageNumber="1" horizontalDpi="4294967292" verticalDpi="400" r:id="rId1"/>
  <headerFooter alignWithMargins="0">
    <oddFooter>&amp;C－&amp;P－&amp;R中日興業（株）</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X37"/>
  <sheetViews>
    <sheetView showZeros="0" zoomScale="75" workbookViewId="0"/>
  </sheetViews>
  <sheetFormatPr defaultRowHeight="15" customHeight="1"/>
  <cols>
    <col min="1" max="1" width="10.125" style="2" customWidth="1"/>
    <col min="2" max="2" width="1.625" style="2" customWidth="1"/>
    <col min="3" max="3" width="14.625" style="6" customWidth="1"/>
    <col min="4" max="4" width="3.125" style="38" customWidth="1"/>
    <col min="5" max="5" width="9.125" style="3" customWidth="1"/>
    <col min="6" max="6" width="9.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1.625" style="3" customWidth="1"/>
    <col min="23" max="23" width="12.625" style="6" customWidth="1"/>
    <col min="24" max="24" width="7.875" style="4" customWidth="1"/>
    <col min="25" max="16384" width="9" style="2"/>
  </cols>
  <sheetData>
    <row r="1" spans="1:24" ht="18" customHeight="1">
      <c r="A1" s="423" t="s">
        <v>0</v>
      </c>
      <c r="B1" s="895">
        <f>三重県表紙!C1</f>
        <v>0</v>
      </c>
      <c r="C1" s="895"/>
      <c r="D1" s="895"/>
      <c r="E1" s="895"/>
      <c r="F1" s="895"/>
      <c r="G1" s="423" t="s">
        <v>4</v>
      </c>
      <c r="H1" s="424"/>
      <c r="I1" s="891">
        <f>三重県表紙!J1</f>
        <v>0</v>
      </c>
      <c r="J1" s="891"/>
      <c r="K1" s="892"/>
      <c r="L1" s="423">
        <f>三重県表紙!O1</f>
        <v>0</v>
      </c>
      <c r="M1" s="451"/>
      <c r="N1" s="903">
        <f>三重県表紙!O1</f>
        <v>0</v>
      </c>
      <c r="O1" s="903"/>
      <c r="P1" s="903"/>
      <c r="Q1" s="903"/>
      <c r="R1" s="903"/>
      <c r="S1" s="904"/>
      <c r="T1" s="426" t="s">
        <v>94</v>
      </c>
      <c r="U1" s="451"/>
      <c r="V1" s="451"/>
      <c r="W1" s="427"/>
      <c r="X1" s="428"/>
    </row>
    <row r="2" spans="1:24" ht="18" customHeight="1">
      <c r="A2" s="429"/>
      <c r="B2" s="897"/>
      <c r="C2" s="897"/>
      <c r="D2" s="897"/>
      <c r="E2" s="897"/>
      <c r="F2" s="897"/>
      <c r="G2" s="429"/>
      <c r="H2" s="438"/>
      <c r="I2" s="893"/>
      <c r="J2" s="893"/>
      <c r="K2" s="894"/>
      <c r="L2" s="432"/>
      <c r="M2" s="436"/>
      <c r="N2" s="905"/>
      <c r="O2" s="905"/>
      <c r="P2" s="905"/>
      <c r="Q2" s="905"/>
      <c r="R2" s="905"/>
      <c r="S2" s="906"/>
      <c r="T2" s="880">
        <f>三重県表紙!S2</f>
        <v>0</v>
      </c>
      <c r="U2" s="921"/>
      <c r="V2" s="921"/>
      <c r="W2" s="921"/>
      <c r="X2" s="922"/>
    </row>
    <row r="3" spans="1:24" ht="18" customHeight="1">
      <c r="A3" s="452" t="s">
        <v>95</v>
      </c>
      <c r="B3" s="899">
        <f>三重県表紙!C3</f>
        <v>0</v>
      </c>
      <c r="C3" s="899"/>
      <c r="D3" s="899"/>
      <c r="E3" s="899"/>
      <c r="F3" s="899"/>
      <c r="G3" s="434" t="s">
        <v>96</v>
      </c>
      <c r="H3" s="492"/>
      <c r="I3" s="887">
        <f>F24+K24+P24+U17+U24+F37+K37+P37+U37</f>
        <v>0</v>
      </c>
      <c r="J3" s="887"/>
      <c r="K3" s="888"/>
      <c r="L3" s="435"/>
      <c r="M3" s="436"/>
      <c r="N3" s="905"/>
      <c r="O3" s="905"/>
      <c r="P3" s="905"/>
      <c r="Q3" s="905"/>
      <c r="R3" s="905"/>
      <c r="S3" s="906"/>
      <c r="T3" s="880"/>
      <c r="U3" s="921"/>
      <c r="V3" s="921"/>
      <c r="W3" s="921"/>
      <c r="X3" s="922"/>
    </row>
    <row r="4" spans="1:24" ht="18" customHeight="1">
      <c r="A4" s="437"/>
      <c r="B4" s="901"/>
      <c r="C4" s="901"/>
      <c r="D4" s="901"/>
      <c r="E4" s="901"/>
      <c r="F4" s="901"/>
      <c r="G4" s="495"/>
      <c r="H4" s="493"/>
      <c r="I4" s="889"/>
      <c r="J4" s="889"/>
      <c r="K4" s="890"/>
      <c r="L4" s="439"/>
      <c r="M4" s="440"/>
      <c r="N4" s="907"/>
      <c r="O4" s="907"/>
      <c r="P4" s="907"/>
      <c r="Q4" s="907"/>
      <c r="R4" s="907"/>
      <c r="S4" s="908"/>
      <c r="T4" s="923"/>
      <c r="U4" s="924"/>
      <c r="V4" s="924"/>
      <c r="W4" s="924"/>
      <c r="X4" s="925"/>
    </row>
    <row r="5" spans="1:24" ht="15" customHeight="1">
      <c r="H5" s="494"/>
      <c r="V5" s="914" t="s">
        <v>547</v>
      </c>
      <c r="W5" s="914"/>
      <c r="X5" s="914"/>
    </row>
    <row r="6" spans="1:24" s="11" customFormat="1" ht="21" customHeight="1" thickBot="1">
      <c r="A6" s="147" t="s">
        <v>10</v>
      </c>
      <c r="B6" s="148"/>
      <c r="C6" s="149" t="s">
        <v>49</v>
      </c>
      <c r="D6" s="148"/>
      <c r="E6" s="150"/>
      <c r="F6" s="151"/>
      <c r="G6" s="909" t="s">
        <v>591</v>
      </c>
      <c r="H6" s="910"/>
      <c r="I6" s="911">
        <f>E24+J24+O24+T17</f>
        <v>39600</v>
      </c>
      <c r="J6" s="911"/>
      <c r="K6" s="911"/>
      <c r="L6" s="468" t="s">
        <v>592</v>
      </c>
      <c r="M6" s="156"/>
      <c r="N6" s="156"/>
      <c r="O6" s="153"/>
      <c r="P6" s="153"/>
      <c r="Q6" s="153"/>
      <c r="R6" s="155"/>
      <c r="S6" s="156"/>
      <c r="T6" s="153"/>
      <c r="U6" s="153"/>
      <c r="V6" s="153"/>
      <c r="W6" s="912">
        <f>三重県表紙!U36</f>
        <v>45778</v>
      </c>
      <c r="X6" s="913"/>
    </row>
    <row r="7" spans="1:24" s="11" customFormat="1" ht="19.5" customHeight="1">
      <c r="A7" s="199" t="s">
        <v>9</v>
      </c>
      <c r="B7" s="159" t="s">
        <v>1</v>
      </c>
      <c r="C7" s="160"/>
      <c r="D7" s="161"/>
      <c r="E7" s="162"/>
      <c r="F7" s="163" t="s">
        <v>137</v>
      </c>
      <c r="G7" s="164" t="s">
        <v>2</v>
      </c>
      <c r="H7" s="164"/>
      <c r="I7" s="165"/>
      <c r="J7" s="166"/>
      <c r="K7" s="167" t="s">
        <v>48</v>
      </c>
      <c r="L7" s="168" t="s">
        <v>5</v>
      </c>
      <c r="M7" s="164"/>
      <c r="N7" s="165"/>
      <c r="O7" s="166"/>
      <c r="P7" s="169" t="s">
        <v>48</v>
      </c>
      <c r="Q7" s="168" t="s">
        <v>82</v>
      </c>
      <c r="R7" s="164"/>
      <c r="S7" s="165"/>
      <c r="T7" s="166"/>
      <c r="U7" s="167" t="s">
        <v>83</v>
      </c>
      <c r="V7" s="168" t="s">
        <v>142</v>
      </c>
      <c r="W7" s="164"/>
      <c r="X7" s="170"/>
    </row>
    <row r="8" spans="1:24" s="22" customFormat="1" ht="18.75" customHeight="1">
      <c r="A8" s="249"/>
      <c r="B8" s="172"/>
      <c r="C8" s="173" t="s">
        <v>335</v>
      </c>
      <c r="D8" s="174" t="s">
        <v>604</v>
      </c>
      <c r="E8" s="218">
        <v>1750</v>
      </c>
      <c r="F8" s="456"/>
      <c r="G8" s="329"/>
      <c r="H8" s="177" t="s">
        <v>375</v>
      </c>
      <c r="I8" s="174" t="s">
        <v>627</v>
      </c>
      <c r="J8" s="178">
        <v>1000</v>
      </c>
      <c r="K8" s="469"/>
      <c r="L8" s="176"/>
      <c r="M8" s="177" t="s">
        <v>641</v>
      </c>
      <c r="N8" s="174" t="s">
        <v>638</v>
      </c>
      <c r="O8" s="178">
        <v>0</v>
      </c>
      <c r="P8" s="469"/>
      <c r="Q8" s="172"/>
      <c r="R8" s="177" t="s">
        <v>424</v>
      </c>
      <c r="S8" s="174"/>
      <c r="T8" s="178">
        <v>1050</v>
      </c>
      <c r="U8" s="469"/>
      <c r="V8" s="180"/>
      <c r="W8" s="256"/>
      <c r="X8" s="254"/>
    </row>
    <row r="9" spans="1:24" s="22" customFormat="1" ht="18.75" customHeight="1">
      <c r="A9" s="249"/>
      <c r="B9" s="172"/>
      <c r="C9" s="173" t="s">
        <v>336</v>
      </c>
      <c r="D9" s="174" t="s">
        <v>727</v>
      </c>
      <c r="E9" s="218">
        <v>1600</v>
      </c>
      <c r="F9" s="456"/>
      <c r="G9" s="172"/>
      <c r="H9" s="177" t="s">
        <v>829</v>
      </c>
      <c r="I9" s="184" t="s">
        <v>640</v>
      </c>
      <c r="J9" s="178">
        <v>1900</v>
      </c>
      <c r="K9" s="470"/>
      <c r="L9" s="176"/>
      <c r="M9" s="177" t="s">
        <v>831</v>
      </c>
      <c r="N9" s="174" t="s">
        <v>638</v>
      </c>
      <c r="O9" s="178">
        <v>600</v>
      </c>
      <c r="P9" s="470"/>
      <c r="Q9" s="330"/>
      <c r="R9" s="177" t="s">
        <v>471</v>
      </c>
      <c r="S9" s="174"/>
      <c r="T9" s="178">
        <v>750</v>
      </c>
      <c r="U9" s="470"/>
      <c r="V9" s="180"/>
      <c r="W9" s="256"/>
      <c r="X9" s="254"/>
    </row>
    <row r="10" spans="1:24" s="22" customFormat="1" ht="18.75" customHeight="1">
      <c r="A10" s="331"/>
      <c r="B10" s="172"/>
      <c r="C10" s="173" t="s">
        <v>337</v>
      </c>
      <c r="D10" s="174" t="s">
        <v>727</v>
      </c>
      <c r="E10" s="218">
        <v>1750</v>
      </c>
      <c r="F10" s="456"/>
      <c r="G10" s="172"/>
      <c r="H10" s="177"/>
      <c r="I10" s="184"/>
      <c r="J10" s="178"/>
      <c r="K10" s="470"/>
      <c r="L10" s="176"/>
      <c r="M10" s="177" t="s">
        <v>442</v>
      </c>
      <c r="N10" s="174"/>
      <c r="O10" s="178">
        <v>1050</v>
      </c>
      <c r="P10" s="470"/>
      <c r="Q10" s="172"/>
      <c r="R10" s="177" t="s">
        <v>425</v>
      </c>
      <c r="S10" s="174"/>
      <c r="T10" s="178">
        <v>1450</v>
      </c>
      <c r="U10" s="470"/>
      <c r="V10" s="332"/>
      <c r="W10" s="256"/>
      <c r="X10" s="254"/>
    </row>
    <row r="11" spans="1:24" s="22" customFormat="1" ht="18.75" customHeight="1">
      <c r="A11" s="333"/>
      <c r="B11" s="172"/>
      <c r="C11" s="173" t="s">
        <v>338</v>
      </c>
      <c r="D11" s="174" t="s">
        <v>727</v>
      </c>
      <c r="E11" s="218">
        <v>1500</v>
      </c>
      <c r="F11" s="456"/>
      <c r="G11" s="172"/>
      <c r="H11" s="177"/>
      <c r="I11" s="174"/>
      <c r="J11" s="178"/>
      <c r="K11" s="470"/>
      <c r="L11" s="176"/>
      <c r="M11" s="177" t="s">
        <v>235</v>
      </c>
      <c r="N11" s="174"/>
      <c r="O11" s="178">
        <v>1300</v>
      </c>
      <c r="P11" s="470"/>
      <c r="Q11" s="172"/>
      <c r="R11" s="177" t="s">
        <v>581</v>
      </c>
      <c r="S11" s="335"/>
      <c r="T11" s="178">
        <v>700</v>
      </c>
      <c r="U11" s="470"/>
      <c r="V11" s="490"/>
      <c r="W11" s="256"/>
      <c r="X11" s="491"/>
    </row>
    <row r="12" spans="1:24" s="22" customFormat="1" ht="18.75" customHeight="1">
      <c r="A12" s="334"/>
      <c r="B12" s="172"/>
      <c r="C12" s="173" t="s">
        <v>339</v>
      </c>
      <c r="D12" s="174" t="s">
        <v>727</v>
      </c>
      <c r="E12" s="218">
        <v>1550</v>
      </c>
      <c r="F12" s="456"/>
      <c r="G12" s="172"/>
      <c r="H12" s="177"/>
      <c r="I12" s="174"/>
      <c r="J12" s="178"/>
      <c r="K12" s="470"/>
      <c r="L12" s="176"/>
      <c r="M12" s="177" t="s">
        <v>828</v>
      </c>
      <c r="N12" s="174" t="s">
        <v>638</v>
      </c>
      <c r="O12" s="178">
        <v>1650</v>
      </c>
      <c r="P12" s="470"/>
      <c r="Q12" s="172"/>
      <c r="R12" s="177"/>
      <c r="S12" s="335"/>
      <c r="T12" s="178"/>
      <c r="U12" s="470"/>
      <c r="V12" s="349"/>
      <c r="W12" s="256"/>
      <c r="X12" s="491"/>
    </row>
    <row r="13" spans="1:24" s="22" customFormat="1" ht="18.75" customHeight="1">
      <c r="A13" s="249"/>
      <c r="B13" s="172"/>
      <c r="C13" s="173" t="s">
        <v>340</v>
      </c>
      <c r="D13" s="174" t="s">
        <v>727</v>
      </c>
      <c r="E13" s="218">
        <v>2300</v>
      </c>
      <c r="F13" s="456"/>
      <c r="G13" s="172"/>
      <c r="H13" s="177"/>
      <c r="I13" s="174"/>
      <c r="J13" s="178"/>
      <c r="K13" s="470"/>
      <c r="L13" s="176"/>
      <c r="M13" s="177" t="s">
        <v>426</v>
      </c>
      <c r="N13" s="174"/>
      <c r="O13" s="178">
        <v>1350</v>
      </c>
      <c r="P13" s="470"/>
      <c r="Q13" s="336"/>
      <c r="R13" s="177"/>
      <c r="S13" s="335"/>
      <c r="T13" s="178"/>
      <c r="U13" s="470"/>
      <c r="V13" s="349"/>
      <c r="W13" s="256"/>
      <c r="X13" s="491"/>
    </row>
    <row r="14" spans="1:24" s="22" customFormat="1" ht="18.75" customHeight="1">
      <c r="A14" s="249"/>
      <c r="B14" s="172"/>
      <c r="C14" s="173" t="s">
        <v>341</v>
      </c>
      <c r="D14" s="174" t="s">
        <v>629</v>
      </c>
      <c r="E14" s="218">
        <v>2800</v>
      </c>
      <c r="F14" s="456"/>
      <c r="G14" s="176"/>
      <c r="H14" s="177"/>
      <c r="I14" s="174"/>
      <c r="J14" s="178"/>
      <c r="K14" s="470"/>
      <c r="L14" s="176"/>
      <c r="M14" s="177" t="s">
        <v>443</v>
      </c>
      <c r="N14" s="174"/>
      <c r="O14" s="178">
        <v>350</v>
      </c>
      <c r="P14" s="470"/>
      <c r="Q14" s="336"/>
      <c r="R14" s="177" t="s">
        <v>427</v>
      </c>
      <c r="S14" s="335"/>
      <c r="T14" s="178">
        <v>950</v>
      </c>
      <c r="U14" s="470"/>
      <c r="V14" s="349"/>
      <c r="W14" s="256"/>
      <c r="X14" s="491"/>
    </row>
    <row r="15" spans="1:24" s="22" customFormat="1" ht="18.75" customHeight="1">
      <c r="A15" s="260"/>
      <c r="B15" s="172"/>
      <c r="C15" s="751" t="s">
        <v>742</v>
      </c>
      <c r="D15" s="174" t="s">
        <v>727</v>
      </c>
      <c r="E15" s="218">
        <v>1400</v>
      </c>
      <c r="F15" s="456"/>
      <c r="G15" s="176"/>
      <c r="H15" s="177" t="s">
        <v>639</v>
      </c>
      <c r="I15" s="174" t="s">
        <v>732</v>
      </c>
      <c r="J15" s="178"/>
      <c r="K15" s="470"/>
      <c r="L15" s="176"/>
      <c r="M15" s="177" t="s">
        <v>637</v>
      </c>
      <c r="N15" s="174" t="s">
        <v>638</v>
      </c>
      <c r="O15" s="178">
        <v>1700</v>
      </c>
      <c r="P15" s="470"/>
      <c r="Q15" s="336"/>
      <c r="R15" s="177"/>
      <c r="S15" s="335"/>
      <c r="T15" s="178"/>
      <c r="U15" s="470"/>
      <c r="V15" s="180"/>
      <c r="W15" s="256"/>
      <c r="X15" s="254"/>
    </row>
    <row r="16" spans="1:24" s="22" customFormat="1" ht="18.75" customHeight="1">
      <c r="A16" s="260" t="s">
        <v>480</v>
      </c>
      <c r="B16" s="336" t="s">
        <v>486</v>
      </c>
      <c r="C16" s="173" t="s">
        <v>342</v>
      </c>
      <c r="D16" s="174" t="s">
        <v>629</v>
      </c>
      <c r="E16" s="218">
        <v>2100</v>
      </c>
      <c r="F16" s="456"/>
      <c r="G16" s="176"/>
      <c r="H16" s="177"/>
      <c r="I16" s="174"/>
      <c r="J16" s="178"/>
      <c r="K16" s="470"/>
      <c r="L16" s="176"/>
      <c r="M16" s="177"/>
      <c r="N16" s="174"/>
      <c r="O16" s="178"/>
      <c r="P16" s="470"/>
      <c r="Q16" s="336"/>
      <c r="R16" s="177"/>
      <c r="S16" s="335"/>
      <c r="T16" s="178"/>
      <c r="U16" s="470"/>
      <c r="V16" s="252" t="s">
        <v>84</v>
      </c>
      <c r="W16" s="256" t="s">
        <v>642</v>
      </c>
      <c r="X16" s="254"/>
    </row>
    <row r="17" spans="1:24" s="22" customFormat="1" ht="18.75" customHeight="1">
      <c r="A17" s="290" t="s">
        <v>163</v>
      </c>
      <c r="B17" s="187"/>
      <c r="C17" s="173" t="s">
        <v>343</v>
      </c>
      <c r="D17" s="174" t="s">
        <v>729</v>
      </c>
      <c r="E17" s="218">
        <v>2350</v>
      </c>
      <c r="F17" s="456"/>
      <c r="G17" s="176"/>
      <c r="H17" s="177" t="s">
        <v>843</v>
      </c>
      <c r="I17" s="174" t="s">
        <v>844</v>
      </c>
      <c r="J17" s="178">
        <v>1900</v>
      </c>
      <c r="K17" s="470"/>
      <c r="L17" s="176"/>
      <c r="M17" s="177" t="s">
        <v>444</v>
      </c>
      <c r="N17" s="184" t="s">
        <v>734</v>
      </c>
      <c r="O17" s="178">
        <v>950</v>
      </c>
      <c r="P17" s="470"/>
      <c r="Q17" s="936">
        <f>COUNTA(R8:R16)</f>
        <v>5</v>
      </c>
      <c r="R17" s="937"/>
      <c r="S17" s="938"/>
      <c r="T17" s="466">
        <f>SUM(T8:T16)</f>
        <v>4900</v>
      </c>
      <c r="U17" s="465">
        <f>SUM(U8:U16)</f>
        <v>0</v>
      </c>
      <c r="V17" s="180"/>
      <c r="W17" s="337" t="s">
        <v>870</v>
      </c>
      <c r="X17" s="254"/>
    </row>
    <row r="18" spans="1:24" s="22" customFormat="1" ht="18.75" customHeight="1">
      <c r="A18" s="260" t="s">
        <v>164</v>
      </c>
      <c r="B18" s="336"/>
      <c r="C18" s="173" t="s">
        <v>730</v>
      </c>
      <c r="D18" s="174" t="s">
        <v>731</v>
      </c>
      <c r="E18" s="218">
        <v>1850</v>
      </c>
      <c r="F18" s="456"/>
      <c r="G18" s="176"/>
      <c r="H18" s="177" t="s">
        <v>730</v>
      </c>
      <c r="I18" s="174" t="s">
        <v>733</v>
      </c>
      <c r="J18" s="178"/>
      <c r="K18" s="470"/>
      <c r="L18" s="176"/>
      <c r="M18" s="177" t="s">
        <v>730</v>
      </c>
      <c r="N18" s="174" t="s">
        <v>735</v>
      </c>
      <c r="O18" s="178"/>
      <c r="P18" s="470"/>
      <c r="Q18" s="329"/>
      <c r="R18" s="364"/>
      <c r="S18" s="282"/>
      <c r="T18" s="510"/>
      <c r="U18" s="469"/>
      <c r="V18" s="252"/>
      <c r="W18" s="256"/>
      <c r="X18" s="254"/>
    </row>
    <row r="19" spans="1:24" s="22" customFormat="1" ht="18.75" customHeight="1">
      <c r="A19" s="290"/>
      <c r="B19" s="342"/>
      <c r="C19" s="173"/>
      <c r="D19" s="174"/>
      <c r="E19" s="218"/>
      <c r="F19" s="456"/>
      <c r="G19" s="176"/>
      <c r="H19" s="177"/>
      <c r="I19" s="174"/>
      <c r="J19" s="178"/>
      <c r="K19" s="470"/>
      <c r="L19" s="176"/>
      <c r="M19" s="177"/>
      <c r="N19" s="174"/>
      <c r="O19" s="178"/>
      <c r="P19" s="470"/>
      <c r="Q19" s="176"/>
      <c r="R19" s="177"/>
      <c r="S19" s="174"/>
      <c r="T19" s="178"/>
      <c r="U19" s="470"/>
      <c r="V19" s="180"/>
      <c r="W19" s="337"/>
      <c r="X19" s="254"/>
    </row>
    <row r="20" spans="1:24" s="22" customFormat="1" ht="18.75" customHeight="1">
      <c r="A20" s="290"/>
      <c r="B20" s="336"/>
      <c r="C20" s="173"/>
      <c r="D20" s="184"/>
      <c r="E20" s="218"/>
      <c r="F20" s="456"/>
      <c r="G20" s="176"/>
      <c r="H20" s="177"/>
      <c r="I20" s="184"/>
      <c r="J20" s="178"/>
      <c r="K20" s="470"/>
      <c r="L20" s="176"/>
      <c r="M20" s="177"/>
      <c r="N20" s="184"/>
      <c r="O20" s="178"/>
      <c r="P20" s="470"/>
      <c r="Q20" s="176"/>
      <c r="R20" s="177"/>
      <c r="S20" s="174"/>
      <c r="T20" s="178"/>
      <c r="U20" s="470"/>
      <c r="V20" s="180"/>
      <c r="W20" s="256"/>
      <c r="X20" s="254"/>
    </row>
    <row r="21" spans="1:24" s="22" customFormat="1" ht="18.75" customHeight="1">
      <c r="A21" s="290"/>
      <c r="B21" s="172"/>
      <c r="C21" s="173"/>
      <c r="D21" s="174"/>
      <c r="E21" s="175"/>
      <c r="F21" s="456"/>
      <c r="G21" s="176"/>
      <c r="H21" s="177"/>
      <c r="I21" s="174"/>
      <c r="J21" s="178"/>
      <c r="K21" s="470"/>
      <c r="L21" s="176"/>
      <c r="M21" s="177"/>
      <c r="N21" s="174"/>
      <c r="O21" s="178"/>
      <c r="P21" s="470"/>
      <c r="Q21" s="188"/>
      <c r="R21" s="219"/>
      <c r="S21" s="217"/>
      <c r="T21" s="220"/>
      <c r="U21" s="479"/>
      <c r="V21" s="296"/>
      <c r="W21" s="256"/>
      <c r="X21" s="254"/>
    </row>
    <row r="22" spans="1:24" s="22" customFormat="1" ht="18.75" customHeight="1">
      <c r="A22" s="291"/>
      <c r="B22" s="172"/>
      <c r="C22" s="173"/>
      <c r="D22" s="174"/>
      <c r="E22" s="175"/>
      <c r="F22" s="456"/>
      <c r="G22" s="176"/>
      <c r="H22" s="177"/>
      <c r="I22" s="174"/>
      <c r="J22" s="178"/>
      <c r="K22" s="470"/>
      <c r="L22" s="176"/>
      <c r="M22" s="177"/>
      <c r="N22" s="174"/>
      <c r="O22" s="178"/>
      <c r="P22" s="470"/>
      <c r="Q22" s="168" t="s">
        <v>146</v>
      </c>
      <c r="R22" s="164"/>
      <c r="S22" s="165"/>
      <c r="T22" s="166"/>
      <c r="U22" s="167" t="s">
        <v>83</v>
      </c>
      <c r="V22" s="180"/>
      <c r="W22" s="256"/>
      <c r="X22" s="254"/>
    </row>
    <row r="23" spans="1:24" s="22" customFormat="1" ht="18.75" customHeight="1">
      <c r="A23" s="249"/>
      <c r="B23" s="172"/>
      <c r="C23" s="173"/>
      <c r="D23" s="174"/>
      <c r="E23" s="175"/>
      <c r="F23" s="456"/>
      <c r="G23" s="191"/>
      <c r="H23" s="177"/>
      <c r="I23" s="174"/>
      <c r="J23" s="178"/>
      <c r="K23" s="471"/>
      <c r="L23" s="176"/>
      <c r="M23" s="177"/>
      <c r="N23" s="174"/>
      <c r="O23" s="178"/>
      <c r="P23" s="471"/>
      <c r="Q23" s="336"/>
      <c r="R23" s="177" t="s">
        <v>144</v>
      </c>
      <c r="S23" s="335"/>
      <c r="T23" s="178">
        <v>950</v>
      </c>
      <c r="U23" s="469"/>
      <c r="V23" s="180"/>
      <c r="W23" s="256"/>
      <c r="X23" s="254"/>
    </row>
    <row r="24" spans="1:24" s="22" customFormat="1" ht="19.5" customHeight="1" thickBot="1">
      <c r="A24" s="91"/>
      <c r="B24" s="867">
        <f>COUNTA(C8:C23)</f>
        <v>11</v>
      </c>
      <c r="C24" s="868"/>
      <c r="D24" s="869"/>
      <c r="E24" s="135">
        <f>SUM(E8:E23)</f>
        <v>20950</v>
      </c>
      <c r="F24" s="450">
        <f>SUM(F8:F23)</f>
        <v>0</v>
      </c>
      <c r="G24" s="935">
        <f>COUNTA(H8:H23)</f>
        <v>5</v>
      </c>
      <c r="H24" s="874"/>
      <c r="I24" s="875"/>
      <c r="J24" s="96">
        <f>SUM(J8:J23)</f>
        <v>4800</v>
      </c>
      <c r="K24" s="461">
        <f>SUM(K8:K23)</f>
        <v>0</v>
      </c>
      <c r="L24" s="873">
        <f>COUNTA(M8:M23)</f>
        <v>10</v>
      </c>
      <c r="M24" s="874"/>
      <c r="N24" s="875"/>
      <c r="O24" s="96">
        <f>SUM(O8:O23)</f>
        <v>8950</v>
      </c>
      <c r="P24" s="462">
        <f>SUM(P8:P23)</f>
        <v>0</v>
      </c>
      <c r="Q24" s="873">
        <f>COUNTA(R23)</f>
        <v>1</v>
      </c>
      <c r="R24" s="874"/>
      <c r="S24" s="875"/>
      <c r="T24" s="96">
        <f>SUM(T23)</f>
        <v>950</v>
      </c>
      <c r="U24" s="461">
        <f>SUM(U23)</f>
        <v>0</v>
      </c>
      <c r="V24" s="52"/>
      <c r="W24" s="56"/>
      <c r="X24" s="57"/>
    </row>
    <row r="25" spans="1:24" ht="15" customHeight="1">
      <c r="A25" s="193"/>
      <c r="B25" s="193"/>
      <c r="C25" s="194"/>
      <c r="D25" s="195"/>
      <c r="E25" s="196"/>
      <c r="F25" s="196"/>
      <c r="G25" s="196"/>
      <c r="H25" s="194"/>
      <c r="I25" s="197"/>
      <c r="J25" s="198"/>
      <c r="K25" s="196"/>
      <c r="L25" s="196"/>
      <c r="M25" s="194"/>
      <c r="N25" s="197"/>
      <c r="O25" s="198"/>
      <c r="P25" s="198"/>
      <c r="Q25" s="196"/>
      <c r="R25" s="194"/>
      <c r="S25" s="197"/>
      <c r="T25" s="198"/>
      <c r="U25" s="198"/>
      <c r="V25" s="914" t="s">
        <v>547</v>
      </c>
      <c r="W25" s="914"/>
      <c r="X25" s="914"/>
    </row>
    <row r="26" spans="1:24" s="11" customFormat="1" ht="21" customHeight="1" thickBot="1">
      <c r="A26" s="147" t="s">
        <v>10</v>
      </c>
      <c r="B26" s="148"/>
      <c r="C26" s="149" t="s">
        <v>507</v>
      </c>
      <c r="D26" s="148"/>
      <c r="E26" s="150"/>
      <c r="F26" s="151"/>
      <c r="G26" s="909" t="s">
        <v>591</v>
      </c>
      <c r="H26" s="910"/>
      <c r="I26" s="911">
        <f>E37+J37+O37+T37</f>
        <v>12400</v>
      </c>
      <c r="J26" s="911"/>
      <c r="K26" s="911"/>
      <c r="L26" s="153"/>
      <c r="M26" s="153"/>
      <c r="N26" s="153"/>
      <c r="O26" s="153"/>
      <c r="P26" s="157"/>
      <c r="Q26" s="153"/>
      <c r="R26" s="157"/>
      <c r="S26" s="156"/>
      <c r="T26" s="153"/>
      <c r="U26" s="153"/>
      <c r="V26" s="153"/>
      <c r="W26" s="912">
        <f>三重県表紙!U36</f>
        <v>45778</v>
      </c>
      <c r="X26" s="913"/>
    </row>
    <row r="27" spans="1:24" s="11" customFormat="1" ht="19.5" customHeight="1">
      <c r="A27" s="199" t="s">
        <v>9</v>
      </c>
      <c r="B27" s="159" t="s">
        <v>1</v>
      </c>
      <c r="C27" s="160"/>
      <c r="D27" s="161"/>
      <c r="E27" s="162"/>
      <c r="F27" s="163" t="s">
        <v>141</v>
      </c>
      <c r="G27" s="164" t="s">
        <v>2</v>
      </c>
      <c r="H27" s="164"/>
      <c r="I27" s="165"/>
      <c r="J27" s="166"/>
      <c r="K27" s="167" t="s">
        <v>11</v>
      </c>
      <c r="L27" s="168" t="s">
        <v>5</v>
      </c>
      <c r="M27" s="164"/>
      <c r="N27" s="165"/>
      <c r="O27" s="166"/>
      <c r="P27" s="169" t="s">
        <v>11</v>
      </c>
      <c r="Q27" s="168" t="s">
        <v>82</v>
      </c>
      <c r="R27" s="164"/>
      <c r="S27" s="165"/>
      <c r="T27" s="166"/>
      <c r="U27" s="167" t="s">
        <v>83</v>
      </c>
      <c r="V27" s="168" t="s">
        <v>143</v>
      </c>
      <c r="W27" s="164"/>
      <c r="X27" s="170"/>
    </row>
    <row r="28" spans="1:24" s="22" customFormat="1" ht="18.75" customHeight="1">
      <c r="A28" s="339"/>
      <c r="B28" s="340"/>
      <c r="C28" s="223" t="s">
        <v>250</v>
      </c>
      <c r="D28" s="500" t="s">
        <v>597</v>
      </c>
      <c r="E28" s="218">
        <v>1600</v>
      </c>
      <c r="F28" s="456"/>
      <c r="G28" s="222"/>
      <c r="H28" s="227" t="s">
        <v>250</v>
      </c>
      <c r="I28" s="500" t="s">
        <v>492</v>
      </c>
      <c r="J28" s="228"/>
      <c r="K28" s="469"/>
      <c r="L28" s="226"/>
      <c r="M28" s="227" t="s">
        <v>250</v>
      </c>
      <c r="N28" s="500" t="s">
        <v>490</v>
      </c>
      <c r="O28" s="228"/>
      <c r="P28" s="469"/>
      <c r="Q28" s="222"/>
      <c r="R28" s="227" t="s">
        <v>250</v>
      </c>
      <c r="S28" s="224"/>
      <c r="T28" s="228">
        <v>400</v>
      </c>
      <c r="U28" s="469"/>
      <c r="V28" s="180"/>
      <c r="W28" s="256"/>
      <c r="X28" s="254"/>
    </row>
    <row r="29" spans="1:24" s="22" customFormat="1" ht="18.75" customHeight="1">
      <c r="A29" s="341"/>
      <c r="B29" s="336"/>
      <c r="C29" s="173"/>
      <c r="D29" s="184"/>
      <c r="E29" s="218"/>
      <c r="F29" s="456"/>
      <c r="G29" s="172"/>
      <c r="H29" s="177"/>
      <c r="I29" s="184"/>
      <c r="J29" s="178"/>
      <c r="K29" s="470"/>
      <c r="L29" s="176"/>
      <c r="M29" s="177"/>
      <c r="N29" s="184"/>
      <c r="O29" s="178"/>
      <c r="P29" s="470"/>
      <c r="Q29" s="172"/>
      <c r="R29" s="177"/>
      <c r="S29" s="174"/>
      <c r="T29" s="178"/>
      <c r="U29" s="470"/>
      <c r="V29" s="180"/>
      <c r="W29" s="256"/>
      <c r="X29" s="254"/>
    </row>
    <row r="30" spans="1:24" s="22" customFormat="1" ht="18.75" customHeight="1">
      <c r="A30" s="257"/>
      <c r="B30" s="342"/>
      <c r="C30" s="173" t="s">
        <v>251</v>
      </c>
      <c r="D30" s="184" t="s">
        <v>597</v>
      </c>
      <c r="E30" s="218">
        <v>950</v>
      </c>
      <c r="F30" s="456"/>
      <c r="G30" s="172"/>
      <c r="H30" s="177" t="s">
        <v>173</v>
      </c>
      <c r="I30" s="184" t="s">
        <v>492</v>
      </c>
      <c r="J30" s="178"/>
      <c r="K30" s="470"/>
      <c r="L30" s="176"/>
      <c r="M30" s="177" t="s">
        <v>173</v>
      </c>
      <c r="N30" s="184" t="s">
        <v>490</v>
      </c>
      <c r="O30" s="178"/>
      <c r="P30" s="470"/>
      <c r="Q30" s="172"/>
      <c r="R30" s="177" t="s">
        <v>251</v>
      </c>
      <c r="S30" s="174"/>
      <c r="T30" s="178">
        <v>600</v>
      </c>
      <c r="U30" s="470"/>
      <c r="V30" s="343"/>
      <c r="W30" s="253"/>
      <c r="X30" s="254"/>
    </row>
    <row r="31" spans="1:24" s="22" customFormat="1" ht="18.75" customHeight="1">
      <c r="A31" s="344"/>
      <c r="B31" s="345"/>
      <c r="C31" s="173" t="s">
        <v>252</v>
      </c>
      <c r="D31" s="184" t="s">
        <v>597</v>
      </c>
      <c r="E31" s="218">
        <v>4700</v>
      </c>
      <c r="F31" s="456"/>
      <c r="G31" s="172"/>
      <c r="H31" s="177" t="s">
        <v>587</v>
      </c>
      <c r="I31" s="184" t="s">
        <v>588</v>
      </c>
      <c r="J31" s="178"/>
      <c r="K31" s="470"/>
      <c r="L31" s="176"/>
      <c r="M31" s="177" t="s">
        <v>587</v>
      </c>
      <c r="N31" s="184" t="s">
        <v>490</v>
      </c>
      <c r="O31" s="178"/>
      <c r="P31" s="470"/>
      <c r="Q31" s="172"/>
      <c r="R31" s="177" t="s">
        <v>376</v>
      </c>
      <c r="S31" s="174"/>
      <c r="T31" s="178">
        <v>550</v>
      </c>
      <c r="U31" s="470"/>
      <c r="V31" s="180"/>
      <c r="W31" s="256"/>
      <c r="X31" s="254"/>
    </row>
    <row r="32" spans="1:24" s="22" customFormat="1" ht="18.75" customHeight="1">
      <c r="A32" s="341"/>
      <c r="B32" s="172"/>
      <c r="C32" s="173" t="s">
        <v>824</v>
      </c>
      <c r="D32" s="184" t="s">
        <v>597</v>
      </c>
      <c r="E32" s="218">
        <v>1750</v>
      </c>
      <c r="F32" s="456"/>
      <c r="G32" s="172"/>
      <c r="H32" s="177" t="s">
        <v>823</v>
      </c>
      <c r="I32" s="184" t="s">
        <v>489</v>
      </c>
      <c r="J32" s="178"/>
      <c r="K32" s="470"/>
      <c r="L32" s="176"/>
      <c r="M32" s="177" t="s">
        <v>823</v>
      </c>
      <c r="N32" s="184" t="s">
        <v>490</v>
      </c>
      <c r="O32" s="178"/>
      <c r="P32" s="470"/>
      <c r="Q32" s="172"/>
      <c r="R32" s="177" t="s">
        <v>252</v>
      </c>
      <c r="S32" s="174"/>
      <c r="T32" s="178">
        <v>500</v>
      </c>
      <c r="U32" s="470"/>
      <c r="V32" s="180"/>
      <c r="W32" s="256"/>
      <c r="X32" s="254"/>
    </row>
    <row r="33" spans="1:24" s="22" customFormat="1" ht="18.75" customHeight="1">
      <c r="A33" s="341"/>
      <c r="B33" s="172"/>
      <c r="C33" s="173"/>
      <c r="D33" s="184"/>
      <c r="E33" s="218"/>
      <c r="F33" s="456"/>
      <c r="G33" s="172"/>
      <c r="H33" s="177"/>
      <c r="I33" s="184"/>
      <c r="J33" s="178"/>
      <c r="K33" s="470"/>
      <c r="L33" s="176"/>
      <c r="M33" s="177"/>
      <c r="N33" s="184"/>
      <c r="O33" s="178"/>
      <c r="P33" s="470"/>
      <c r="Q33" s="172"/>
      <c r="R33" s="177" t="s">
        <v>428</v>
      </c>
      <c r="S33" s="174"/>
      <c r="T33" s="178">
        <v>450</v>
      </c>
      <c r="U33" s="470"/>
      <c r="V33" s="180"/>
      <c r="W33" s="256"/>
      <c r="X33" s="254"/>
    </row>
    <row r="34" spans="1:24" s="22" customFormat="1" ht="18.75" customHeight="1">
      <c r="A34" s="341"/>
      <c r="B34" s="172"/>
      <c r="C34" s="173"/>
      <c r="D34" s="184"/>
      <c r="E34" s="218"/>
      <c r="F34" s="456"/>
      <c r="G34" s="172"/>
      <c r="H34" s="177"/>
      <c r="I34" s="184"/>
      <c r="J34" s="178"/>
      <c r="K34" s="470"/>
      <c r="L34" s="176"/>
      <c r="M34" s="177"/>
      <c r="N34" s="184"/>
      <c r="O34" s="178"/>
      <c r="P34" s="470"/>
      <c r="Q34" s="172"/>
      <c r="R34" s="177" t="s">
        <v>429</v>
      </c>
      <c r="S34" s="174"/>
      <c r="T34" s="178">
        <v>900</v>
      </c>
      <c r="U34" s="470"/>
      <c r="V34" s="180"/>
      <c r="W34" s="256"/>
      <c r="X34" s="254"/>
    </row>
    <row r="35" spans="1:24" s="22" customFormat="1" ht="18.75" customHeight="1">
      <c r="A35" s="346"/>
      <c r="B35" s="172"/>
      <c r="C35" s="173"/>
      <c r="D35" s="174"/>
      <c r="E35" s="175"/>
      <c r="F35" s="456"/>
      <c r="G35" s="172"/>
      <c r="H35" s="177"/>
      <c r="I35" s="203"/>
      <c r="J35" s="178"/>
      <c r="K35" s="470"/>
      <c r="L35" s="176"/>
      <c r="M35" s="177"/>
      <c r="N35" s="203"/>
      <c r="O35" s="178"/>
      <c r="P35" s="470"/>
      <c r="Q35" s="172"/>
      <c r="R35" s="177"/>
      <c r="S35" s="174"/>
      <c r="T35" s="178"/>
      <c r="U35" s="470"/>
      <c r="V35" s="180"/>
      <c r="W35" s="256"/>
      <c r="X35" s="254"/>
    </row>
    <row r="36" spans="1:24" s="22" customFormat="1" ht="18.75" customHeight="1">
      <c r="A36" s="347"/>
      <c r="B36" s="245"/>
      <c r="C36" s="202"/>
      <c r="D36" s="203"/>
      <c r="E36" s="247"/>
      <c r="F36" s="456"/>
      <c r="G36" s="245"/>
      <c r="H36" s="205"/>
      <c r="I36" s="203"/>
      <c r="J36" s="206"/>
      <c r="K36" s="471"/>
      <c r="L36" s="248"/>
      <c r="M36" s="205"/>
      <c r="N36" s="203"/>
      <c r="O36" s="206"/>
      <c r="P36" s="471"/>
      <c r="Q36" s="245"/>
      <c r="R36" s="205"/>
      <c r="S36" s="203"/>
      <c r="T36" s="206"/>
      <c r="U36" s="471"/>
      <c r="V36" s="180"/>
      <c r="W36" s="256"/>
      <c r="X36" s="254"/>
    </row>
    <row r="37" spans="1:24" s="22" customFormat="1" ht="19.5" customHeight="1" thickBot="1">
      <c r="A37" s="91"/>
      <c r="B37" s="867">
        <f>COUNTA(C28:C36)</f>
        <v>4</v>
      </c>
      <c r="C37" s="868"/>
      <c r="D37" s="869"/>
      <c r="E37" s="135">
        <f>SUM(E28:E36)</f>
        <v>9000</v>
      </c>
      <c r="F37" s="450">
        <f>SUM(F28:F36)</f>
        <v>0</v>
      </c>
      <c r="G37" s="935">
        <f>COUNTA(H28:H36)</f>
        <v>4</v>
      </c>
      <c r="H37" s="874"/>
      <c r="I37" s="875"/>
      <c r="J37" s="96">
        <f>SUM(J30:J36)</f>
        <v>0</v>
      </c>
      <c r="K37" s="446">
        <f>SUM(K28:K36)</f>
        <v>0</v>
      </c>
      <c r="L37" s="873">
        <f>COUNTA(M28:M36)</f>
        <v>4</v>
      </c>
      <c r="M37" s="874"/>
      <c r="N37" s="875"/>
      <c r="O37" s="96">
        <f>SUM(O30:O36)</f>
        <v>0</v>
      </c>
      <c r="P37" s="446">
        <f>SUM(P28:P36)</f>
        <v>0</v>
      </c>
      <c r="Q37" s="873">
        <f>COUNTA(R28:R36)</f>
        <v>6</v>
      </c>
      <c r="R37" s="874"/>
      <c r="S37" s="875"/>
      <c r="T37" s="96">
        <f>SUM(T28:T36)</f>
        <v>3400</v>
      </c>
      <c r="U37" s="448">
        <f>SUM(U28:U36)</f>
        <v>0</v>
      </c>
      <c r="V37" s="52"/>
      <c r="W37" s="56"/>
      <c r="X37" s="57"/>
    </row>
  </sheetData>
  <mergeCells count="23">
    <mergeCell ref="B37:D37"/>
    <mergeCell ref="B24:D24"/>
    <mergeCell ref="N1:S4"/>
    <mergeCell ref="Q37:S37"/>
    <mergeCell ref="Q17:S17"/>
    <mergeCell ref="L37:N37"/>
    <mergeCell ref="G37:I37"/>
    <mergeCell ref="I26:K26"/>
    <mergeCell ref="I6:K6"/>
    <mergeCell ref="G6:H6"/>
    <mergeCell ref="I1:K2"/>
    <mergeCell ref="T2:X4"/>
    <mergeCell ref="B1:F2"/>
    <mergeCell ref="B3:F4"/>
    <mergeCell ref="W6:X6"/>
    <mergeCell ref="V5:X5"/>
    <mergeCell ref="I3:K4"/>
    <mergeCell ref="W26:X26"/>
    <mergeCell ref="L24:N24"/>
    <mergeCell ref="Q24:S24"/>
    <mergeCell ref="G24:I24"/>
    <mergeCell ref="G26:H26"/>
    <mergeCell ref="V25:X25"/>
  </mergeCells>
  <phoneticPr fontId="2"/>
  <dataValidations count="1">
    <dataValidation type="whole" operator="lessThanOrEqual" showInputMessage="1" showErrorMessage="1" sqref="F8:F23 P8:P23 U18:U21 U8:U16 U28:U36 U23 K8:K23 P28:P36 K28:K36 F28:F36" xr:uid="{00000000-0002-0000-0C00-000000000000}">
      <formula1>E8</formula1>
    </dataValidation>
  </dataValidations>
  <hyperlinks>
    <hyperlink ref="V25:X25" location="三重県表紙!A1" display="三重県表紙へ戻る" xr:uid="{00000000-0004-0000-0C00-000000000000}"/>
    <hyperlink ref="V5:X5" location="三重県表紙!A1" display="三重県表紙へ戻る" xr:uid="{00000000-0004-0000-0C00-000001000000}"/>
  </hyperlinks>
  <printOptions horizontalCentered="1" verticalCentered="1"/>
  <pageMargins left="0.2" right="0.25" top="0.33" bottom="0.47244094488188981" header="0.19685039370078741" footer="0.19685039370078741"/>
  <pageSetup paperSize="9" scale="81" firstPageNumber="67" orientation="landscape" horizontalDpi="4294967292" verticalDpi="400" r:id="rId1"/>
  <headerFooter alignWithMargins="0">
    <oddFooter>&amp;C－&amp;P－&amp;R中日興業（株）</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X36"/>
  <sheetViews>
    <sheetView showZeros="0" zoomScale="75" workbookViewId="0"/>
  </sheetViews>
  <sheetFormatPr defaultRowHeight="15" customHeight="1"/>
  <cols>
    <col min="1" max="1" width="10.125" style="2" customWidth="1"/>
    <col min="2" max="2" width="1.625" style="2" customWidth="1"/>
    <col min="3" max="3" width="14.625" style="6" customWidth="1"/>
    <col min="4" max="4" width="3.125" style="38" customWidth="1"/>
    <col min="5" max="6" width="9.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625" style="6" customWidth="1"/>
    <col min="24" max="24" width="7.875"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921"/>
      <c r="X2" s="922"/>
    </row>
    <row r="3" spans="1:24" ht="18" customHeight="1">
      <c r="A3" s="426" t="s">
        <v>95</v>
      </c>
      <c r="B3" s="899">
        <f>三重県表紙!C3</f>
        <v>0</v>
      </c>
      <c r="C3" s="899"/>
      <c r="D3" s="899"/>
      <c r="E3" s="899"/>
      <c r="F3" s="899"/>
      <c r="G3" s="899"/>
      <c r="H3" s="900"/>
      <c r="I3" s="434" t="s">
        <v>96</v>
      </c>
      <c r="J3" s="424"/>
      <c r="K3" s="887">
        <f>F12+K12+P12+U12+F36+K36+P36+U36</f>
        <v>0</v>
      </c>
      <c r="L3" s="887"/>
      <c r="M3" s="888"/>
      <c r="N3" s="435"/>
      <c r="O3" s="436"/>
      <c r="P3" s="905"/>
      <c r="Q3" s="905"/>
      <c r="R3" s="905"/>
      <c r="S3" s="905"/>
      <c r="T3" s="905"/>
      <c r="U3" s="906"/>
      <c r="V3" s="880"/>
      <c r="W3" s="921"/>
      <c r="X3" s="922"/>
    </row>
    <row r="4" spans="1:24" ht="18" customHeight="1">
      <c r="A4" s="437"/>
      <c r="B4" s="901"/>
      <c r="C4" s="901"/>
      <c r="D4" s="901"/>
      <c r="E4" s="901"/>
      <c r="F4" s="901"/>
      <c r="G4" s="901"/>
      <c r="H4" s="902"/>
      <c r="I4" s="437"/>
      <c r="J4" s="438"/>
      <c r="K4" s="889"/>
      <c r="L4" s="889"/>
      <c r="M4" s="890"/>
      <c r="N4" s="439"/>
      <c r="O4" s="440"/>
      <c r="P4" s="907"/>
      <c r="Q4" s="907"/>
      <c r="R4" s="907"/>
      <c r="S4" s="907"/>
      <c r="T4" s="907"/>
      <c r="U4" s="908"/>
      <c r="V4" s="923"/>
      <c r="W4" s="924"/>
      <c r="X4" s="925"/>
    </row>
    <row r="5" spans="1:24" ht="15" customHeight="1">
      <c r="V5" s="914" t="s">
        <v>547</v>
      </c>
      <c r="W5" s="914"/>
      <c r="X5" s="914"/>
    </row>
    <row r="6" spans="1:24" s="11" customFormat="1" ht="21" customHeight="1" thickBot="1">
      <c r="A6" s="147" t="s">
        <v>10</v>
      </c>
      <c r="B6" s="148"/>
      <c r="C6" s="149" t="s">
        <v>180</v>
      </c>
      <c r="D6" s="148"/>
      <c r="E6" s="150"/>
      <c r="F6" s="151"/>
      <c r="G6" s="909" t="s">
        <v>591</v>
      </c>
      <c r="H6" s="910"/>
      <c r="I6" s="911">
        <f>E12+J12+O12+T12</f>
        <v>4100</v>
      </c>
      <c r="J6" s="911"/>
      <c r="K6" s="911"/>
      <c r="L6" s="154"/>
      <c r="M6" s="155"/>
      <c r="N6" s="156"/>
      <c r="O6" s="153"/>
      <c r="P6" s="153"/>
      <c r="Q6" s="153"/>
      <c r="R6" s="157"/>
      <c r="S6" s="156"/>
      <c r="T6" s="153"/>
      <c r="U6" s="153"/>
      <c r="V6" s="153"/>
      <c r="W6" s="912">
        <f>三重県表紙!U36</f>
        <v>45778</v>
      </c>
      <c r="X6" s="913"/>
    </row>
    <row r="7" spans="1:24" s="11" customFormat="1" ht="19.5" customHeight="1">
      <c r="A7" s="199" t="s">
        <v>9</v>
      </c>
      <c r="B7" s="159" t="s">
        <v>1</v>
      </c>
      <c r="C7" s="160"/>
      <c r="D7" s="161"/>
      <c r="E7" s="162"/>
      <c r="F7" s="163" t="s">
        <v>136</v>
      </c>
      <c r="G7" s="164" t="s">
        <v>2</v>
      </c>
      <c r="H7" s="164"/>
      <c r="I7" s="165"/>
      <c r="J7" s="166"/>
      <c r="K7" s="167" t="s">
        <v>11</v>
      </c>
      <c r="L7" s="168" t="s">
        <v>5</v>
      </c>
      <c r="M7" s="164"/>
      <c r="N7" s="165"/>
      <c r="O7" s="166"/>
      <c r="P7" s="169" t="s">
        <v>11</v>
      </c>
      <c r="Q7" s="168" t="s">
        <v>82</v>
      </c>
      <c r="R7" s="164"/>
      <c r="S7" s="165"/>
      <c r="T7" s="166"/>
      <c r="U7" s="167" t="s">
        <v>83</v>
      </c>
      <c r="V7" s="168" t="s">
        <v>12</v>
      </c>
      <c r="W7" s="164"/>
      <c r="X7" s="170"/>
    </row>
    <row r="8" spans="1:24" s="22" customFormat="1" ht="18.75" customHeight="1">
      <c r="A8" s="249"/>
      <c r="B8" s="180"/>
      <c r="C8" s="216" t="s">
        <v>253</v>
      </c>
      <c r="D8" s="503" t="s">
        <v>597</v>
      </c>
      <c r="E8" s="218">
        <v>1350</v>
      </c>
      <c r="F8" s="496"/>
      <c r="G8" s="381"/>
      <c r="H8" s="219" t="s">
        <v>253</v>
      </c>
      <c r="I8" s="503" t="s">
        <v>570</v>
      </c>
      <c r="J8" s="220"/>
      <c r="K8" s="543"/>
      <c r="L8" s="360"/>
      <c r="M8" s="219" t="s">
        <v>253</v>
      </c>
      <c r="N8" s="503" t="s">
        <v>490</v>
      </c>
      <c r="O8" s="220"/>
      <c r="P8" s="469"/>
      <c r="Q8" s="336"/>
      <c r="R8" s="177" t="s">
        <v>253</v>
      </c>
      <c r="S8" s="335"/>
      <c r="T8" s="178">
        <v>400</v>
      </c>
      <c r="U8" s="469"/>
      <c r="V8" s="180"/>
      <c r="W8" s="256"/>
      <c r="X8" s="254"/>
    </row>
    <row r="9" spans="1:24" s="22" customFormat="1" ht="18.75" customHeight="1">
      <c r="A9" s="249"/>
      <c r="B9" s="336"/>
      <c r="C9" s="173" t="s">
        <v>254</v>
      </c>
      <c r="D9" s="760" t="s">
        <v>597</v>
      </c>
      <c r="E9" s="218">
        <v>1850</v>
      </c>
      <c r="F9" s="456"/>
      <c r="G9" s="350"/>
      <c r="H9" s="177" t="s">
        <v>569</v>
      </c>
      <c r="I9" s="519" t="s">
        <v>570</v>
      </c>
      <c r="J9" s="178"/>
      <c r="K9" s="470"/>
      <c r="L9" s="350"/>
      <c r="M9" s="177" t="s">
        <v>763</v>
      </c>
      <c r="N9" s="760" t="s">
        <v>490</v>
      </c>
      <c r="O9" s="178"/>
      <c r="P9" s="470"/>
      <c r="Q9" s="336"/>
      <c r="R9" s="177" t="s">
        <v>430</v>
      </c>
      <c r="S9" s="335"/>
      <c r="T9" s="178">
        <v>500</v>
      </c>
      <c r="U9" s="470"/>
      <c r="V9" s="180"/>
      <c r="W9" s="256"/>
      <c r="X9" s="254"/>
    </row>
    <row r="10" spans="1:24" s="22" customFormat="1" ht="18.75" customHeight="1">
      <c r="A10" s="249"/>
      <c r="B10" s="336"/>
      <c r="C10" s="173"/>
      <c r="D10" s="335"/>
      <c r="E10" s="175"/>
      <c r="F10" s="456"/>
      <c r="G10" s="350"/>
      <c r="H10" s="177"/>
      <c r="I10" s="335"/>
      <c r="J10" s="178"/>
      <c r="K10" s="470"/>
      <c r="L10" s="350"/>
      <c r="M10" s="177"/>
      <c r="N10" s="335"/>
      <c r="O10" s="178"/>
      <c r="P10" s="470"/>
      <c r="Q10" s="336"/>
      <c r="R10" s="177"/>
      <c r="S10" s="335"/>
      <c r="T10" s="178"/>
      <c r="U10" s="470"/>
      <c r="V10" s="180"/>
      <c r="W10" s="256"/>
      <c r="X10" s="254"/>
    </row>
    <row r="11" spans="1:24" s="22" customFormat="1" ht="18.75" customHeight="1">
      <c r="A11" s="249"/>
      <c r="B11" s="336"/>
      <c r="C11" s="173"/>
      <c r="D11" s="335"/>
      <c r="E11" s="175"/>
      <c r="F11" s="456"/>
      <c r="G11" s="351"/>
      <c r="H11" s="177"/>
      <c r="I11" s="335"/>
      <c r="J11" s="178"/>
      <c r="K11" s="471"/>
      <c r="L11" s="350"/>
      <c r="M11" s="177"/>
      <c r="N11" s="335"/>
      <c r="O11" s="178"/>
      <c r="P11" s="471"/>
      <c r="Q11" s="336"/>
      <c r="R11" s="177"/>
      <c r="S11" s="335"/>
      <c r="T11" s="178"/>
      <c r="U11" s="471"/>
      <c r="V11" s="180"/>
      <c r="W11" s="256"/>
      <c r="X11" s="254"/>
    </row>
    <row r="12" spans="1:24" s="22" customFormat="1" ht="19.5" customHeight="1" thickBot="1">
      <c r="A12" s="91"/>
      <c r="B12" s="867">
        <f>COUNTA(C8:C11)</f>
        <v>2</v>
      </c>
      <c r="C12" s="868"/>
      <c r="D12" s="869"/>
      <c r="E12" s="135">
        <f>SUM(E8:E11)</f>
        <v>3200</v>
      </c>
      <c r="F12" s="445">
        <f>SUM(F8:F11)</f>
        <v>0</v>
      </c>
      <c r="G12" s="870">
        <f>COUNTA(H8:H11)</f>
        <v>2</v>
      </c>
      <c r="H12" s="871"/>
      <c r="I12" s="872"/>
      <c r="J12" s="96">
        <f>SUM(J8:J11)</f>
        <v>0</v>
      </c>
      <c r="K12" s="461">
        <f>SUM(K8:K11)</f>
        <v>0</v>
      </c>
      <c r="L12" s="873">
        <f>COUNTA(M8:M11)</f>
        <v>2</v>
      </c>
      <c r="M12" s="874"/>
      <c r="N12" s="875"/>
      <c r="O12" s="96">
        <f>SUM(O8:O11)</f>
        <v>0</v>
      </c>
      <c r="P12" s="461">
        <f>SUM(P8:P11)</f>
        <v>0</v>
      </c>
      <c r="Q12" s="873">
        <f>COUNTA(R8:R11)</f>
        <v>2</v>
      </c>
      <c r="R12" s="874"/>
      <c r="S12" s="875"/>
      <c r="T12" s="96">
        <f>SUM(T8:T11)</f>
        <v>900</v>
      </c>
      <c r="U12" s="462">
        <f>SUM(U8:U11)</f>
        <v>0</v>
      </c>
      <c r="V12" s="52"/>
      <c r="W12" s="56"/>
      <c r="X12" s="57"/>
    </row>
    <row r="13" spans="1:24" ht="15" customHeight="1">
      <c r="A13" s="193"/>
      <c r="B13" s="193"/>
      <c r="C13" s="194"/>
      <c r="D13" s="195"/>
      <c r="E13" s="196"/>
      <c r="F13" s="196"/>
      <c r="G13" s="196"/>
      <c r="H13" s="194"/>
      <c r="I13" s="197"/>
      <c r="J13" s="198"/>
      <c r="K13" s="196"/>
      <c r="L13" s="196"/>
      <c r="M13" s="194"/>
      <c r="N13" s="197"/>
      <c r="O13" s="198"/>
      <c r="P13" s="198"/>
      <c r="Q13" s="196"/>
      <c r="R13" s="194"/>
      <c r="S13" s="197"/>
      <c r="T13" s="198"/>
      <c r="U13" s="198"/>
      <c r="V13" s="914" t="s">
        <v>547</v>
      </c>
      <c r="W13" s="914"/>
      <c r="X13" s="914"/>
    </row>
    <row r="14" spans="1:24" s="11" customFormat="1" ht="21" customHeight="1" thickBot="1">
      <c r="A14" s="147" t="s">
        <v>10</v>
      </c>
      <c r="B14" s="148"/>
      <c r="C14" s="149" t="s">
        <v>500</v>
      </c>
      <c r="D14" s="148"/>
      <c r="E14" s="150"/>
      <c r="F14" s="151"/>
      <c r="G14" s="909" t="s">
        <v>591</v>
      </c>
      <c r="H14" s="910"/>
      <c r="I14" s="911">
        <f>E36+J36+O36+T36</f>
        <v>6950</v>
      </c>
      <c r="J14" s="911"/>
      <c r="K14" s="911"/>
      <c r="L14" s="154"/>
      <c r="M14" s="155"/>
      <c r="N14" s="156"/>
      <c r="O14" s="153"/>
      <c r="P14" s="157"/>
      <c r="Q14" s="153"/>
      <c r="R14" s="157"/>
      <c r="S14" s="156"/>
      <c r="T14" s="153"/>
      <c r="U14" s="153"/>
      <c r="V14" s="153"/>
      <c r="W14" s="912">
        <f>三重県表紙!U36</f>
        <v>45778</v>
      </c>
      <c r="X14" s="913"/>
    </row>
    <row r="15" spans="1:24" s="11" customFormat="1" ht="19.5" customHeight="1">
      <c r="A15" s="199" t="s">
        <v>9</v>
      </c>
      <c r="B15" s="159" t="s">
        <v>1</v>
      </c>
      <c r="C15" s="160"/>
      <c r="D15" s="161"/>
      <c r="E15" s="162"/>
      <c r="F15" s="163" t="s">
        <v>136</v>
      </c>
      <c r="G15" s="164" t="s">
        <v>2</v>
      </c>
      <c r="H15" s="164"/>
      <c r="I15" s="165"/>
      <c r="J15" s="166"/>
      <c r="K15" s="167" t="s">
        <v>50</v>
      </c>
      <c r="L15" s="168" t="s">
        <v>5</v>
      </c>
      <c r="M15" s="164"/>
      <c r="N15" s="165"/>
      <c r="O15" s="166"/>
      <c r="P15" s="169" t="s">
        <v>50</v>
      </c>
      <c r="Q15" s="168" t="s">
        <v>82</v>
      </c>
      <c r="R15" s="164"/>
      <c r="S15" s="165"/>
      <c r="T15" s="166"/>
      <c r="U15" s="167" t="s">
        <v>83</v>
      </c>
      <c r="V15" s="168" t="s">
        <v>51</v>
      </c>
      <c r="W15" s="164"/>
      <c r="X15" s="170"/>
    </row>
    <row r="16" spans="1:24" s="22" customFormat="1" ht="18.75" customHeight="1">
      <c r="A16" s="915" t="s">
        <v>197</v>
      </c>
      <c r="B16" s="172" t="s">
        <v>84</v>
      </c>
      <c r="C16" s="211" t="s">
        <v>344</v>
      </c>
      <c r="D16" s="503" t="s">
        <v>597</v>
      </c>
      <c r="E16" s="218">
        <v>400</v>
      </c>
      <c r="F16" s="456"/>
      <c r="G16" s="279"/>
      <c r="H16" s="213" t="s">
        <v>168</v>
      </c>
      <c r="I16" s="503" t="s">
        <v>489</v>
      </c>
      <c r="J16" s="352"/>
      <c r="K16" s="469"/>
      <c r="L16" s="279"/>
      <c r="M16" s="213" t="s">
        <v>168</v>
      </c>
      <c r="N16" s="503" t="s">
        <v>524</v>
      </c>
      <c r="O16" s="352"/>
      <c r="P16" s="469"/>
      <c r="Q16" s="252"/>
      <c r="R16" s="213"/>
      <c r="S16" s="212"/>
      <c r="T16" s="353"/>
      <c r="U16" s="469"/>
      <c r="V16" s="252" t="s">
        <v>84</v>
      </c>
      <c r="W16" s="253" t="s">
        <v>477</v>
      </c>
      <c r="X16" s="254"/>
    </row>
    <row r="17" spans="1:24" s="22" customFormat="1" ht="18.75" customHeight="1">
      <c r="A17" s="917"/>
      <c r="B17" s="187"/>
      <c r="C17" s="216" t="s">
        <v>345</v>
      </c>
      <c r="D17" s="519" t="s">
        <v>602</v>
      </c>
      <c r="E17" s="218">
        <v>200</v>
      </c>
      <c r="F17" s="456"/>
      <c r="G17" s="188"/>
      <c r="H17" s="219" t="s">
        <v>169</v>
      </c>
      <c r="I17" s="503" t="s">
        <v>565</v>
      </c>
      <c r="J17" s="354"/>
      <c r="K17" s="470"/>
      <c r="L17" s="188"/>
      <c r="M17" s="219" t="s">
        <v>169</v>
      </c>
      <c r="N17" s="519" t="s">
        <v>566</v>
      </c>
      <c r="O17" s="354"/>
      <c r="P17" s="470"/>
      <c r="Q17" s="187"/>
      <c r="R17" s="219"/>
      <c r="S17" s="217"/>
      <c r="T17" s="355"/>
      <c r="U17" s="470"/>
      <c r="V17" s="252"/>
      <c r="W17" s="253"/>
      <c r="X17" s="356"/>
    </row>
    <row r="18" spans="1:24" s="22" customFormat="1" ht="18.75" customHeight="1">
      <c r="A18" s="917"/>
      <c r="B18" s="172"/>
      <c r="C18" s="173" t="s">
        <v>346</v>
      </c>
      <c r="D18" s="519" t="s">
        <v>597</v>
      </c>
      <c r="E18" s="218">
        <v>300</v>
      </c>
      <c r="F18" s="456"/>
      <c r="G18" s="176"/>
      <c r="H18" s="177" t="s">
        <v>170</v>
      </c>
      <c r="I18" s="503" t="s">
        <v>489</v>
      </c>
      <c r="J18" s="357"/>
      <c r="K18" s="470"/>
      <c r="L18" s="176"/>
      <c r="M18" s="177" t="s">
        <v>170</v>
      </c>
      <c r="N18" s="519" t="s">
        <v>524</v>
      </c>
      <c r="O18" s="357"/>
      <c r="P18" s="470"/>
      <c r="Q18" s="172"/>
      <c r="R18" s="177"/>
      <c r="S18" s="174"/>
      <c r="T18" s="178"/>
      <c r="U18" s="470"/>
      <c r="V18" s="268"/>
      <c r="W18" s="253" t="s">
        <v>505</v>
      </c>
      <c r="X18" s="254"/>
    </row>
    <row r="19" spans="1:24" s="22" customFormat="1" ht="18.75" customHeight="1">
      <c r="A19" s="917"/>
      <c r="B19" s="201"/>
      <c r="C19" s="202" t="s">
        <v>347</v>
      </c>
      <c r="D19" s="519" t="s">
        <v>597</v>
      </c>
      <c r="E19" s="218">
        <v>450</v>
      </c>
      <c r="F19" s="456"/>
      <c r="G19" s="358"/>
      <c r="H19" s="213" t="s">
        <v>172</v>
      </c>
      <c r="I19" s="503" t="s">
        <v>489</v>
      </c>
      <c r="J19" s="359"/>
      <c r="K19" s="470"/>
      <c r="L19" s="358"/>
      <c r="M19" s="213" t="s">
        <v>172</v>
      </c>
      <c r="N19" s="503" t="s">
        <v>524</v>
      </c>
      <c r="O19" s="359"/>
      <c r="P19" s="470"/>
      <c r="Q19" s="201"/>
      <c r="R19" s="205" t="s">
        <v>431</v>
      </c>
      <c r="S19" s="203"/>
      <c r="T19" s="206">
        <v>1250</v>
      </c>
      <c r="U19" s="470"/>
      <c r="V19" s="268"/>
      <c r="W19" s="253" t="s">
        <v>634</v>
      </c>
      <c r="X19" s="356"/>
    </row>
    <row r="20" spans="1:24" s="22" customFormat="1" ht="18.75" customHeight="1">
      <c r="A20" s="939"/>
      <c r="B20" s="340"/>
      <c r="C20" s="216" t="s">
        <v>348</v>
      </c>
      <c r="D20" s="504" t="s">
        <v>832</v>
      </c>
      <c r="E20" s="218">
        <v>350</v>
      </c>
      <c r="F20" s="496"/>
      <c r="G20" s="360"/>
      <c r="H20" s="219" t="s">
        <v>377</v>
      </c>
      <c r="I20" s="504" t="s">
        <v>752</v>
      </c>
      <c r="J20" s="220"/>
      <c r="K20" s="479"/>
      <c r="L20" s="360"/>
      <c r="M20" s="219" t="s">
        <v>377</v>
      </c>
      <c r="N20" s="504" t="s">
        <v>30</v>
      </c>
      <c r="O20" s="220"/>
      <c r="P20" s="472"/>
      <c r="Q20" s="340"/>
      <c r="R20" s="219"/>
      <c r="S20" s="217"/>
      <c r="T20" s="220"/>
      <c r="U20" s="472"/>
      <c r="V20" s="268"/>
      <c r="W20" s="253" t="s">
        <v>506</v>
      </c>
      <c r="X20" s="254"/>
    </row>
    <row r="21" spans="1:24" s="22" customFormat="1" ht="18.75" customHeight="1">
      <c r="A21" s="915" t="s">
        <v>198</v>
      </c>
      <c r="B21" s="361"/>
      <c r="C21" s="362" t="s">
        <v>349</v>
      </c>
      <c r="D21" s="505" t="s">
        <v>597</v>
      </c>
      <c r="E21" s="363">
        <v>350</v>
      </c>
      <c r="F21" s="534"/>
      <c r="G21" s="348"/>
      <c r="H21" s="499" t="s">
        <v>501</v>
      </c>
      <c r="I21" s="505" t="s">
        <v>489</v>
      </c>
      <c r="J21" s="365"/>
      <c r="K21" s="469"/>
      <c r="L21" s="348"/>
      <c r="M21" s="499" t="s">
        <v>501</v>
      </c>
      <c r="N21" s="505" t="s">
        <v>524</v>
      </c>
      <c r="O21" s="365"/>
      <c r="P21" s="474"/>
      <c r="Q21" s="361"/>
      <c r="R21" s="364"/>
      <c r="S21" s="282"/>
      <c r="T21" s="366"/>
      <c r="U21" s="474"/>
      <c r="V21" s="253"/>
      <c r="W21" s="256"/>
      <c r="X21" s="254"/>
    </row>
    <row r="22" spans="1:24" s="22" customFormat="1" ht="18.75" customHeight="1">
      <c r="A22" s="917"/>
      <c r="B22" s="336"/>
      <c r="C22" s="173" t="s">
        <v>350</v>
      </c>
      <c r="D22" s="519" t="s">
        <v>563</v>
      </c>
      <c r="E22" s="218">
        <v>100</v>
      </c>
      <c r="F22" s="456"/>
      <c r="G22" s="350"/>
      <c r="H22" s="219" t="s">
        <v>148</v>
      </c>
      <c r="I22" s="519" t="s">
        <v>565</v>
      </c>
      <c r="J22" s="357"/>
      <c r="K22" s="470"/>
      <c r="L22" s="350"/>
      <c r="M22" s="219" t="s">
        <v>148</v>
      </c>
      <c r="N22" s="519" t="s">
        <v>566</v>
      </c>
      <c r="O22" s="357"/>
      <c r="P22" s="470"/>
      <c r="Q22" s="336"/>
      <c r="R22" s="177"/>
      <c r="S22" s="174"/>
      <c r="T22" s="367"/>
      <c r="U22" s="470"/>
      <c r="V22" s="253"/>
      <c r="W22" s="256"/>
      <c r="X22" s="254"/>
    </row>
    <row r="23" spans="1:24" s="22" customFormat="1" ht="18.75" customHeight="1">
      <c r="A23" s="917"/>
      <c r="B23" s="336"/>
      <c r="C23" s="173" t="s">
        <v>351</v>
      </c>
      <c r="D23" s="519" t="s">
        <v>602</v>
      </c>
      <c r="E23" s="218">
        <v>200</v>
      </c>
      <c r="F23" s="456"/>
      <c r="G23" s="350"/>
      <c r="H23" s="177" t="s">
        <v>147</v>
      </c>
      <c r="I23" s="519" t="s">
        <v>565</v>
      </c>
      <c r="J23" s="357"/>
      <c r="K23" s="470"/>
      <c r="L23" s="350"/>
      <c r="M23" s="177" t="s">
        <v>147</v>
      </c>
      <c r="N23" s="519" t="s">
        <v>566</v>
      </c>
      <c r="O23" s="357"/>
      <c r="P23" s="470"/>
      <c r="Q23" s="336"/>
      <c r="R23" s="177"/>
      <c r="S23" s="174"/>
      <c r="T23" s="367"/>
      <c r="U23" s="470"/>
      <c r="V23" s="253"/>
      <c r="W23" s="368"/>
      <c r="X23" s="369"/>
    </row>
    <row r="24" spans="1:24" s="22" customFormat="1" ht="18.75" customHeight="1">
      <c r="A24" s="917"/>
      <c r="B24" s="340"/>
      <c r="C24" s="216" t="s">
        <v>352</v>
      </c>
      <c r="D24" s="519" t="s">
        <v>606</v>
      </c>
      <c r="E24" s="218">
        <v>250</v>
      </c>
      <c r="F24" s="456"/>
      <c r="G24" s="360"/>
      <c r="H24" s="177" t="s">
        <v>171</v>
      </c>
      <c r="I24" s="519" t="s">
        <v>489</v>
      </c>
      <c r="J24" s="354"/>
      <c r="K24" s="470"/>
      <c r="L24" s="360"/>
      <c r="M24" s="177" t="s">
        <v>171</v>
      </c>
      <c r="N24" s="519" t="s">
        <v>524</v>
      </c>
      <c r="O24" s="354"/>
      <c r="P24" s="470"/>
      <c r="Q24" s="340"/>
      <c r="R24" s="219"/>
      <c r="S24" s="217"/>
      <c r="T24" s="355"/>
      <c r="U24" s="470"/>
      <c r="V24" s="253"/>
      <c r="W24" s="370"/>
      <c r="X24" s="371"/>
    </row>
    <row r="25" spans="1:24" s="22" customFormat="1" ht="18.75" customHeight="1">
      <c r="A25" s="917"/>
      <c r="B25" s="336"/>
      <c r="C25" s="173" t="s">
        <v>353</v>
      </c>
      <c r="D25" s="519" t="s">
        <v>597</v>
      </c>
      <c r="E25" s="218">
        <v>450</v>
      </c>
      <c r="F25" s="456"/>
      <c r="G25" s="350"/>
      <c r="H25" s="177" t="s">
        <v>502</v>
      </c>
      <c r="I25" s="503" t="s">
        <v>489</v>
      </c>
      <c r="J25" s="357"/>
      <c r="K25" s="470"/>
      <c r="L25" s="350"/>
      <c r="M25" s="177" t="s">
        <v>502</v>
      </c>
      <c r="N25" s="503" t="s">
        <v>524</v>
      </c>
      <c r="O25" s="357"/>
      <c r="P25" s="470"/>
      <c r="Q25" s="336"/>
      <c r="R25" s="177"/>
      <c r="S25" s="174"/>
      <c r="T25" s="367"/>
      <c r="U25" s="470"/>
      <c r="V25" s="253"/>
      <c r="W25" s="256"/>
      <c r="X25" s="254"/>
    </row>
    <row r="26" spans="1:24" s="22" customFormat="1" ht="18.75" customHeight="1">
      <c r="A26" s="917"/>
      <c r="B26" s="336"/>
      <c r="C26" s="173" t="s">
        <v>354</v>
      </c>
      <c r="D26" s="519" t="s">
        <v>597</v>
      </c>
      <c r="E26" s="218">
        <v>250</v>
      </c>
      <c r="F26" s="456"/>
      <c r="G26" s="350"/>
      <c r="H26" s="219" t="s">
        <v>503</v>
      </c>
      <c r="I26" s="503" t="s">
        <v>489</v>
      </c>
      <c r="J26" s="357"/>
      <c r="K26" s="470"/>
      <c r="L26" s="350"/>
      <c r="M26" s="219" t="s">
        <v>503</v>
      </c>
      <c r="N26" s="503" t="s">
        <v>524</v>
      </c>
      <c r="O26" s="357"/>
      <c r="P26" s="470"/>
      <c r="Q26" s="336"/>
      <c r="R26" s="177"/>
      <c r="S26" s="174"/>
      <c r="T26" s="367"/>
      <c r="U26" s="470"/>
      <c r="V26" s="268"/>
      <c r="W26" s="256"/>
      <c r="X26" s="254"/>
    </row>
    <row r="27" spans="1:24" s="22" customFormat="1" ht="18.75" customHeight="1">
      <c r="A27" s="917"/>
      <c r="B27" s="180"/>
      <c r="C27" s="211" t="s">
        <v>52</v>
      </c>
      <c r="D27" s="519" t="s">
        <v>597</v>
      </c>
      <c r="E27" s="218">
        <v>1000</v>
      </c>
      <c r="F27" s="456"/>
      <c r="G27" s="296"/>
      <c r="H27" s="177" t="s">
        <v>52</v>
      </c>
      <c r="I27" s="503" t="s">
        <v>489</v>
      </c>
      <c r="J27" s="352"/>
      <c r="K27" s="470"/>
      <c r="L27" s="296"/>
      <c r="M27" s="219" t="s">
        <v>52</v>
      </c>
      <c r="N27" s="503" t="s">
        <v>524</v>
      </c>
      <c r="O27" s="352"/>
      <c r="P27" s="470"/>
      <c r="Q27" s="180"/>
      <c r="R27" s="213" t="s">
        <v>432</v>
      </c>
      <c r="S27" s="212"/>
      <c r="T27" s="214">
        <v>250</v>
      </c>
      <c r="U27" s="470"/>
      <c r="V27" s="268"/>
      <c r="W27" s="256"/>
      <c r="X27" s="254"/>
    </row>
    <row r="28" spans="1:24" s="22" customFormat="1" ht="18.75" customHeight="1">
      <c r="A28" s="939"/>
      <c r="B28" s="372"/>
      <c r="C28" s="232" t="s">
        <v>53</v>
      </c>
      <c r="D28" s="503" t="s">
        <v>597</v>
      </c>
      <c r="E28" s="218">
        <v>1150</v>
      </c>
      <c r="F28" s="456"/>
      <c r="G28" s="373"/>
      <c r="H28" s="177" t="s">
        <v>53</v>
      </c>
      <c r="I28" s="503" t="s">
        <v>489</v>
      </c>
      <c r="J28" s="236"/>
      <c r="K28" s="472"/>
      <c r="L28" s="373"/>
      <c r="M28" s="235" t="s">
        <v>53</v>
      </c>
      <c r="N28" s="503" t="s">
        <v>524</v>
      </c>
      <c r="O28" s="236"/>
      <c r="P28" s="472"/>
      <c r="Q28" s="372"/>
      <c r="R28" s="235"/>
      <c r="S28" s="237"/>
      <c r="T28" s="374"/>
      <c r="U28" s="472"/>
      <c r="V28" s="268"/>
      <c r="W28" s="256"/>
      <c r="X28" s="254"/>
    </row>
    <row r="29" spans="1:24" s="22" customFormat="1" ht="18.75" customHeight="1">
      <c r="A29" s="375" t="s">
        <v>165</v>
      </c>
      <c r="B29" s="338"/>
      <c r="C29" s="313" t="s">
        <v>621</v>
      </c>
      <c r="D29" s="506"/>
      <c r="E29" s="940" t="s">
        <v>472</v>
      </c>
      <c r="F29" s="941"/>
      <c r="G29" s="376"/>
      <c r="H29" s="315" t="s">
        <v>621</v>
      </c>
      <c r="I29" s="506" t="s">
        <v>489</v>
      </c>
      <c r="J29" s="377"/>
      <c r="K29" s="308"/>
      <c r="L29" s="338"/>
      <c r="M29" s="315" t="s">
        <v>621</v>
      </c>
      <c r="N29" s="506" t="s">
        <v>489</v>
      </c>
      <c r="O29" s="377"/>
      <c r="P29" s="308"/>
      <c r="Q29" s="338"/>
      <c r="R29" s="315"/>
      <c r="S29" s="241"/>
      <c r="T29" s="377"/>
      <c r="U29" s="308"/>
      <c r="V29" s="180"/>
      <c r="W29" s="256"/>
      <c r="X29" s="254"/>
    </row>
    <row r="30" spans="1:24" s="22" customFormat="1" ht="18.75" customHeight="1">
      <c r="A30" s="209" t="s">
        <v>166</v>
      </c>
      <c r="B30" s="180"/>
      <c r="C30" s="211" t="s">
        <v>167</v>
      </c>
      <c r="D30" s="278"/>
      <c r="E30" s="940" t="s">
        <v>472</v>
      </c>
      <c r="F30" s="941"/>
      <c r="G30" s="376"/>
      <c r="H30" s="315"/>
      <c r="I30" s="502"/>
      <c r="J30" s="377"/>
      <c r="K30" s="308"/>
      <c r="L30" s="338"/>
      <c r="M30" s="315"/>
      <c r="N30" s="502"/>
      <c r="O30" s="377"/>
      <c r="P30" s="308"/>
      <c r="Q30" s="338"/>
      <c r="R30" s="315"/>
      <c r="S30" s="241"/>
      <c r="T30" s="379"/>
      <c r="U30" s="308"/>
      <c r="V30" s="180"/>
      <c r="W30" s="256"/>
      <c r="X30" s="254"/>
    </row>
    <row r="31" spans="1:24" s="22" customFormat="1" ht="18.75" customHeight="1">
      <c r="A31" s="380"/>
      <c r="B31" s="320"/>
      <c r="C31" s="223"/>
      <c r="D31" s="224"/>
      <c r="E31" s="378"/>
      <c r="F31" s="537"/>
      <c r="G31" s="381"/>
      <c r="H31" s="227"/>
      <c r="I31" s="224"/>
      <c r="J31" s="382"/>
      <c r="K31" s="229"/>
      <c r="L31" s="320"/>
      <c r="M31" s="227"/>
      <c r="N31" s="224"/>
      <c r="O31" s="382"/>
      <c r="P31" s="229"/>
      <c r="Q31" s="383"/>
      <c r="R31" s="227"/>
      <c r="S31" s="212"/>
      <c r="T31" s="384"/>
      <c r="U31" s="182"/>
      <c r="V31" s="180"/>
      <c r="W31" s="256"/>
      <c r="X31" s="254"/>
    </row>
    <row r="32" spans="1:24" s="22" customFormat="1" ht="18.75" customHeight="1">
      <c r="A32" s="385"/>
      <c r="B32" s="340"/>
      <c r="C32" s="216"/>
      <c r="D32" s="217"/>
      <c r="E32" s="386"/>
      <c r="F32" s="538"/>
      <c r="G32" s="360"/>
      <c r="H32" s="219"/>
      <c r="I32" s="217"/>
      <c r="J32" s="387"/>
      <c r="K32" s="221"/>
      <c r="L32" s="340"/>
      <c r="M32" s="219"/>
      <c r="N32" s="217"/>
      <c r="O32" s="387"/>
      <c r="P32" s="272"/>
      <c r="Q32" s="388"/>
      <c r="R32" s="219"/>
      <c r="S32" s="217"/>
      <c r="T32" s="389"/>
      <c r="U32" s="221"/>
      <c r="V32" s="180"/>
      <c r="W32" s="256"/>
      <c r="X32" s="254"/>
    </row>
    <row r="33" spans="1:24" s="22" customFormat="1" ht="18.75" customHeight="1">
      <c r="A33" s="249"/>
      <c r="B33" s="336"/>
      <c r="C33" s="173"/>
      <c r="D33" s="335"/>
      <c r="E33" s="390"/>
      <c r="F33" s="539"/>
      <c r="G33" s="485"/>
      <c r="H33" s="177"/>
      <c r="I33" s="335"/>
      <c r="J33" s="391"/>
      <c r="K33" s="183"/>
      <c r="L33" s="330"/>
      <c r="M33" s="177"/>
      <c r="N33" s="335"/>
      <c r="O33" s="391"/>
      <c r="P33" s="179"/>
      <c r="Q33" s="330"/>
      <c r="R33" s="177"/>
      <c r="S33" s="335"/>
      <c r="T33" s="178"/>
      <c r="U33" s="183"/>
      <c r="V33" s="180"/>
      <c r="W33" s="256"/>
      <c r="X33" s="254"/>
    </row>
    <row r="34" spans="1:24" s="22" customFormat="1" ht="18.75" customHeight="1">
      <c r="A34" s="200"/>
      <c r="B34" s="208"/>
      <c r="C34" s="202"/>
      <c r="D34" s="392"/>
      <c r="E34" s="393"/>
      <c r="F34" s="458"/>
      <c r="G34" s="204"/>
      <c r="H34" s="205"/>
      <c r="I34" s="392"/>
      <c r="J34" s="394"/>
      <c r="K34" s="207"/>
      <c r="L34" s="208"/>
      <c r="M34" s="205"/>
      <c r="N34" s="392"/>
      <c r="O34" s="394"/>
      <c r="P34" s="275"/>
      <c r="Q34" s="208"/>
      <c r="R34" s="205"/>
      <c r="S34" s="392"/>
      <c r="T34" s="206"/>
      <c r="U34" s="275"/>
      <c r="V34" s="180"/>
      <c r="W34" s="256"/>
      <c r="X34" s="254"/>
    </row>
    <row r="35" spans="1:24" s="22" customFormat="1" ht="18.75" customHeight="1">
      <c r="A35" s="249"/>
      <c r="B35" s="336"/>
      <c r="C35" s="173"/>
      <c r="D35" s="335"/>
      <c r="E35" s="175"/>
      <c r="F35" s="540"/>
      <c r="G35" s="351"/>
      <c r="H35" s="177"/>
      <c r="I35" s="335"/>
      <c r="J35" s="357"/>
      <c r="K35" s="183"/>
      <c r="L35" s="336"/>
      <c r="M35" s="177"/>
      <c r="N35" s="335"/>
      <c r="O35" s="357"/>
      <c r="P35" s="179"/>
      <c r="Q35" s="336"/>
      <c r="R35" s="177"/>
      <c r="S35" s="335"/>
      <c r="T35" s="178"/>
      <c r="U35" s="179"/>
      <c r="V35" s="180"/>
      <c r="W35" s="256"/>
      <c r="X35" s="254"/>
    </row>
    <row r="36" spans="1:24" s="22" customFormat="1" ht="19.5" customHeight="1" thickBot="1">
      <c r="A36" s="91"/>
      <c r="B36" s="867">
        <f>COUNTA(C16:C35)-2</f>
        <v>13</v>
      </c>
      <c r="C36" s="868"/>
      <c r="D36" s="869"/>
      <c r="E36" s="135">
        <f>SUM(E16:E35)</f>
        <v>5450</v>
      </c>
      <c r="F36" s="445">
        <f>SUM(F16:F35)</f>
        <v>0</v>
      </c>
      <c r="G36" s="870">
        <f>COUNTA(H16:H35)</f>
        <v>14</v>
      </c>
      <c r="H36" s="871"/>
      <c r="I36" s="872"/>
      <c r="J36" s="96">
        <f>SUM(J16:J35)</f>
        <v>0</v>
      </c>
      <c r="K36" s="461">
        <f>SUM(K16:K35)</f>
        <v>0</v>
      </c>
      <c r="L36" s="873">
        <f>COUNTA(M16:M35)</f>
        <v>14</v>
      </c>
      <c r="M36" s="874"/>
      <c r="N36" s="875"/>
      <c r="O36" s="96">
        <f>SUM(O16:O35)</f>
        <v>0</v>
      </c>
      <c r="P36" s="461">
        <f>SUM(P16:P35)</f>
        <v>0</v>
      </c>
      <c r="Q36" s="873">
        <f>COUNTA(R16:R35)</f>
        <v>2</v>
      </c>
      <c r="R36" s="874"/>
      <c r="S36" s="875"/>
      <c r="T36" s="96">
        <f>SUM(T16:T35)</f>
        <v>1500</v>
      </c>
      <c r="U36" s="462">
        <f>SUM(U16:U35)</f>
        <v>0</v>
      </c>
      <c r="V36" s="52"/>
      <c r="W36" s="56"/>
      <c r="X36" s="57"/>
    </row>
  </sheetData>
  <mergeCells count="26">
    <mergeCell ref="V5:X5"/>
    <mergeCell ref="V2:X4"/>
    <mergeCell ref="K3:M4"/>
    <mergeCell ref="A16:A20"/>
    <mergeCell ref="P1:U4"/>
    <mergeCell ref="B1:H2"/>
    <mergeCell ref="B3:H4"/>
    <mergeCell ref="K1:M2"/>
    <mergeCell ref="W6:X6"/>
    <mergeCell ref="I6:K6"/>
    <mergeCell ref="Q36:S36"/>
    <mergeCell ref="Q12:S12"/>
    <mergeCell ref="B12:D12"/>
    <mergeCell ref="G12:I12"/>
    <mergeCell ref="B36:D36"/>
    <mergeCell ref="G36:I36"/>
    <mergeCell ref="L36:N36"/>
    <mergeCell ref="E29:F29"/>
    <mergeCell ref="E30:F30"/>
    <mergeCell ref="I14:K14"/>
    <mergeCell ref="A21:A28"/>
    <mergeCell ref="W14:X14"/>
    <mergeCell ref="G6:H6"/>
    <mergeCell ref="G14:H14"/>
    <mergeCell ref="L12:N12"/>
    <mergeCell ref="V13:X13"/>
  </mergeCells>
  <phoneticPr fontId="5"/>
  <dataValidations count="1">
    <dataValidation type="whole" operator="lessThanOrEqual" showInputMessage="1" showErrorMessage="1" sqref="U8:U11 U16:U28 K8:K11 P8:P11 K16:K28 P16:P28 F8:F11 F16:F28" xr:uid="{00000000-0002-0000-0D00-000000000000}">
      <formula1>E8</formula1>
    </dataValidation>
  </dataValidations>
  <hyperlinks>
    <hyperlink ref="V13:X13" location="三重県表紙!A1" display="三重県表紙へ戻る" xr:uid="{00000000-0004-0000-0D00-000000000000}"/>
    <hyperlink ref="V5:X5" location="三重県表紙!A1" display="三重県表紙へ戻る" xr:uid="{00000000-0004-0000-0D00-000001000000}"/>
  </hyperlinks>
  <printOptions horizontalCentered="1" verticalCentered="1"/>
  <pageMargins left="0.32" right="0.38" top="0.47244094488188981" bottom="0.47244094488188981" header="0.19685039370078741" footer="0.19685039370078741"/>
  <pageSetup paperSize="9" scale="85" firstPageNumber="74" orientation="landscape" useFirstPageNumber="1" horizontalDpi="4294967292" verticalDpi="400" r:id="rId1"/>
  <headerFooter alignWithMargins="0">
    <oddFooter>&amp;C－&amp;P－&amp;R中日興業（株）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X38"/>
  <sheetViews>
    <sheetView showZeros="0" zoomScale="75" zoomScaleNormal="70" workbookViewId="0"/>
  </sheetViews>
  <sheetFormatPr defaultRowHeight="15" customHeight="1"/>
  <cols>
    <col min="1" max="1" width="8.375" style="2" customWidth="1"/>
    <col min="2" max="2" width="1.625" style="2" customWidth="1"/>
    <col min="3" max="3" width="14.625" style="6" customWidth="1"/>
    <col min="4" max="4" width="3.125" style="38" customWidth="1"/>
    <col min="5" max="6" width="9.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25" style="6" customWidth="1"/>
    <col min="24" max="24" width="9.25"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942">
        <f>三重県表紙!S2</f>
        <v>0</v>
      </c>
      <c r="W2" s="943"/>
      <c r="X2" s="944"/>
    </row>
    <row r="3" spans="1:24" ht="18" customHeight="1">
      <c r="A3" s="426" t="s">
        <v>95</v>
      </c>
      <c r="B3" s="899">
        <f>三重県表紙!C3</f>
        <v>0</v>
      </c>
      <c r="C3" s="899"/>
      <c r="D3" s="899"/>
      <c r="E3" s="899"/>
      <c r="F3" s="899"/>
      <c r="G3" s="899"/>
      <c r="H3" s="900"/>
      <c r="I3" s="434" t="s">
        <v>96</v>
      </c>
      <c r="J3" s="424"/>
      <c r="K3" s="887">
        <f>F13+K13+P13+U13+F21+K21+P21+U21+F35+K35+P35+U35</f>
        <v>0</v>
      </c>
      <c r="L3" s="887"/>
      <c r="M3" s="888"/>
      <c r="N3" s="435"/>
      <c r="O3" s="436"/>
      <c r="P3" s="905"/>
      <c r="Q3" s="905"/>
      <c r="R3" s="905"/>
      <c r="S3" s="905"/>
      <c r="T3" s="905"/>
      <c r="U3" s="906"/>
      <c r="V3" s="942"/>
      <c r="W3" s="943"/>
      <c r="X3" s="944"/>
    </row>
    <row r="4" spans="1:24" ht="18" customHeight="1">
      <c r="A4" s="437"/>
      <c r="B4" s="901"/>
      <c r="C4" s="901"/>
      <c r="D4" s="901"/>
      <c r="E4" s="901"/>
      <c r="F4" s="901"/>
      <c r="G4" s="901"/>
      <c r="H4" s="902"/>
      <c r="I4" s="437"/>
      <c r="J4" s="438"/>
      <c r="K4" s="889"/>
      <c r="L4" s="889"/>
      <c r="M4" s="890"/>
      <c r="N4" s="439"/>
      <c r="O4" s="440"/>
      <c r="P4" s="907"/>
      <c r="Q4" s="907"/>
      <c r="R4" s="907"/>
      <c r="S4" s="907"/>
      <c r="T4" s="907"/>
      <c r="U4" s="908"/>
      <c r="V4" s="945"/>
      <c r="W4" s="946"/>
      <c r="X4" s="947"/>
    </row>
    <row r="5" spans="1:24" ht="15" customHeight="1">
      <c r="V5" s="914" t="s">
        <v>547</v>
      </c>
      <c r="W5" s="914"/>
      <c r="X5" s="914"/>
    </row>
    <row r="6" spans="1:24" s="11" customFormat="1" ht="20.25" customHeight="1" thickBot="1">
      <c r="A6" s="147" t="s">
        <v>10</v>
      </c>
      <c r="B6" s="148"/>
      <c r="C6" s="149" t="s">
        <v>202</v>
      </c>
      <c r="D6" s="148"/>
      <c r="E6" s="150"/>
      <c r="F6" s="151"/>
      <c r="G6" s="909" t="s">
        <v>591</v>
      </c>
      <c r="H6" s="910"/>
      <c r="I6" s="911">
        <f>E13+J13+O13+T13</f>
        <v>4700</v>
      </c>
      <c r="J6" s="911"/>
      <c r="K6" s="911"/>
      <c r="L6" s="154"/>
      <c r="M6" s="155"/>
      <c r="N6" s="157"/>
      <c r="O6" s="156"/>
      <c r="P6" s="153"/>
      <c r="Q6" s="153"/>
      <c r="R6" s="157"/>
      <c r="S6" s="157"/>
      <c r="T6" s="156"/>
      <c r="U6" s="153"/>
      <c r="V6" s="153"/>
      <c r="W6" s="912">
        <f>三重県表紙!U36</f>
        <v>45778</v>
      </c>
      <c r="X6" s="913"/>
    </row>
    <row r="7" spans="1:24" s="11" customFormat="1" ht="19.5" customHeight="1">
      <c r="A7" s="199" t="s">
        <v>9</v>
      </c>
      <c r="B7" s="159" t="s">
        <v>1</v>
      </c>
      <c r="C7" s="160"/>
      <c r="D7" s="161"/>
      <c r="E7" s="162"/>
      <c r="F7" s="163" t="s">
        <v>141</v>
      </c>
      <c r="G7" s="164" t="s">
        <v>2</v>
      </c>
      <c r="H7" s="164"/>
      <c r="I7" s="165"/>
      <c r="J7" s="166"/>
      <c r="K7" s="167" t="s">
        <v>57</v>
      </c>
      <c r="L7" s="168" t="s">
        <v>5</v>
      </c>
      <c r="M7" s="164"/>
      <c r="N7" s="165"/>
      <c r="O7" s="166"/>
      <c r="P7" s="169" t="s">
        <v>57</v>
      </c>
      <c r="Q7" s="168" t="s">
        <v>82</v>
      </c>
      <c r="R7" s="164"/>
      <c r="S7" s="165"/>
      <c r="T7" s="166"/>
      <c r="U7" s="167" t="s">
        <v>83</v>
      </c>
      <c r="V7" s="168" t="s">
        <v>58</v>
      </c>
      <c r="W7" s="164"/>
      <c r="X7" s="170"/>
    </row>
    <row r="8" spans="1:24" s="22" customFormat="1" ht="18" customHeight="1">
      <c r="A8" s="249"/>
      <c r="B8" s="395"/>
      <c r="C8" s="173" t="s">
        <v>355</v>
      </c>
      <c r="D8" s="174" t="s">
        <v>845</v>
      </c>
      <c r="E8" s="218">
        <v>2900</v>
      </c>
      <c r="F8" s="456"/>
      <c r="G8" s="251"/>
      <c r="H8" s="177" t="s">
        <v>508</v>
      </c>
      <c r="I8" s="174" t="s">
        <v>595</v>
      </c>
      <c r="J8" s="178"/>
      <c r="K8" s="469"/>
      <c r="L8" s="176"/>
      <c r="M8" s="177" t="s">
        <v>355</v>
      </c>
      <c r="N8" s="498" t="s">
        <v>835</v>
      </c>
      <c r="O8" s="178"/>
      <c r="P8" s="469"/>
      <c r="Q8" s="172"/>
      <c r="R8" s="177" t="s">
        <v>355</v>
      </c>
      <c r="S8" s="174"/>
      <c r="T8" s="178">
        <v>950</v>
      </c>
      <c r="U8" s="469"/>
      <c r="V8" s="349"/>
      <c r="W8" s="253"/>
      <c r="X8" s="254"/>
    </row>
    <row r="9" spans="1:24" s="22" customFormat="1" ht="18" customHeight="1">
      <c r="A9" s="249"/>
      <c r="B9" s="172"/>
      <c r="C9" s="173" t="s">
        <v>356</v>
      </c>
      <c r="D9" s="498" t="s">
        <v>890</v>
      </c>
      <c r="E9" s="218">
        <v>200</v>
      </c>
      <c r="F9" s="456"/>
      <c r="G9" s="176"/>
      <c r="H9" s="177" t="s">
        <v>356</v>
      </c>
      <c r="I9" s="174" t="s">
        <v>491</v>
      </c>
      <c r="J9" s="178"/>
      <c r="K9" s="470"/>
      <c r="L9" s="176"/>
      <c r="M9" s="177" t="s">
        <v>356</v>
      </c>
      <c r="N9" s="498" t="s">
        <v>566</v>
      </c>
      <c r="O9" s="178"/>
      <c r="P9" s="470"/>
      <c r="Q9" s="172"/>
      <c r="R9" s="177"/>
      <c r="S9" s="174"/>
      <c r="T9" s="178"/>
      <c r="U9" s="470"/>
      <c r="V9" s="180"/>
      <c r="W9" s="397"/>
      <c r="X9" s="254"/>
    </row>
    <row r="10" spans="1:24" s="22" customFormat="1" ht="18" customHeight="1">
      <c r="A10" s="249"/>
      <c r="B10" s="172"/>
      <c r="C10" s="173" t="s">
        <v>357</v>
      </c>
      <c r="D10" s="498" t="s">
        <v>603</v>
      </c>
      <c r="E10" s="218">
        <v>350</v>
      </c>
      <c r="F10" s="456"/>
      <c r="G10" s="176"/>
      <c r="H10" s="177" t="s">
        <v>509</v>
      </c>
      <c r="I10" s="498" t="s">
        <v>495</v>
      </c>
      <c r="J10" s="178"/>
      <c r="K10" s="470"/>
      <c r="L10" s="176"/>
      <c r="M10" s="177" t="s">
        <v>357</v>
      </c>
      <c r="N10" s="498" t="s">
        <v>490</v>
      </c>
      <c r="O10" s="178"/>
      <c r="P10" s="470"/>
      <c r="Q10" s="172"/>
      <c r="R10" s="177"/>
      <c r="S10" s="174"/>
      <c r="T10" s="178"/>
      <c r="U10" s="470"/>
      <c r="V10" s="180"/>
      <c r="W10" s="397"/>
      <c r="X10" s="254"/>
    </row>
    <row r="11" spans="1:24" s="22" customFormat="1" ht="18" customHeight="1">
      <c r="A11" s="249"/>
      <c r="B11" s="172"/>
      <c r="C11" s="173" t="s">
        <v>358</v>
      </c>
      <c r="D11" s="498" t="s">
        <v>603</v>
      </c>
      <c r="E11" s="218">
        <v>300</v>
      </c>
      <c r="F11" s="456"/>
      <c r="G11" s="176"/>
      <c r="H11" s="177" t="s">
        <v>175</v>
      </c>
      <c r="I11" s="498" t="s">
        <v>495</v>
      </c>
      <c r="J11" s="178"/>
      <c r="K11" s="470"/>
      <c r="L11" s="176"/>
      <c r="M11" s="177" t="s">
        <v>358</v>
      </c>
      <c r="N11" s="498" t="s">
        <v>490</v>
      </c>
      <c r="O11" s="178"/>
      <c r="P11" s="470"/>
      <c r="Q11" s="172"/>
      <c r="R11" s="177"/>
      <c r="S11" s="174"/>
      <c r="T11" s="178"/>
      <c r="U11" s="470"/>
      <c r="V11" s="180"/>
      <c r="W11" s="397"/>
      <c r="X11" s="254"/>
    </row>
    <row r="12" spans="1:24" s="22" customFormat="1" ht="18" customHeight="1">
      <c r="A12" s="249"/>
      <c r="B12" s="172"/>
      <c r="C12" s="173"/>
      <c r="D12" s="174"/>
      <c r="E12" s="175"/>
      <c r="F12" s="456"/>
      <c r="G12" s="191"/>
      <c r="H12" s="177"/>
      <c r="I12" s="174"/>
      <c r="J12" s="178"/>
      <c r="K12" s="471"/>
      <c r="L12" s="176"/>
      <c r="M12" s="177"/>
      <c r="N12" s="174"/>
      <c r="O12" s="178"/>
      <c r="P12" s="471"/>
      <c r="Q12" s="172"/>
      <c r="R12" s="177"/>
      <c r="S12" s="174"/>
      <c r="T12" s="178"/>
      <c r="U12" s="471"/>
      <c r="V12" s="180"/>
      <c r="W12" s="256"/>
      <c r="X12" s="254"/>
    </row>
    <row r="13" spans="1:24" s="22" customFormat="1" ht="18.75" customHeight="1" thickBot="1">
      <c r="A13" s="91"/>
      <c r="B13" s="867">
        <f>COUNTA(C8:C12)</f>
        <v>4</v>
      </c>
      <c r="C13" s="868"/>
      <c r="D13" s="869"/>
      <c r="E13" s="135">
        <f>SUM(E8:E12)</f>
        <v>3750</v>
      </c>
      <c r="F13" s="445">
        <f>SUM(F8:F12)</f>
        <v>0</v>
      </c>
      <c r="G13" s="870">
        <f>COUNTA(H8:H12)</f>
        <v>4</v>
      </c>
      <c r="H13" s="871"/>
      <c r="I13" s="872"/>
      <c r="J13" s="96">
        <f>SUM(J8:J12)</f>
        <v>0</v>
      </c>
      <c r="K13" s="461">
        <f>SUM(K8:K12)</f>
        <v>0</v>
      </c>
      <c r="L13" s="873">
        <f>COUNTA(M8:M12)</f>
        <v>4</v>
      </c>
      <c r="M13" s="874"/>
      <c r="N13" s="875"/>
      <c r="O13" s="96">
        <f>SUM(O8:O12)</f>
        <v>0</v>
      </c>
      <c r="P13" s="461">
        <f>SUM(P8:P12)</f>
        <v>0</v>
      </c>
      <c r="Q13" s="873">
        <f>COUNTA(R8:R12)</f>
        <v>1</v>
      </c>
      <c r="R13" s="874"/>
      <c r="S13" s="875"/>
      <c r="T13" s="96">
        <f>SUM(T8:T12)</f>
        <v>950</v>
      </c>
      <c r="U13" s="462">
        <f>SUM(U8:U12)</f>
        <v>0</v>
      </c>
      <c r="V13" s="52"/>
      <c r="W13" s="56"/>
      <c r="X13" s="57"/>
    </row>
    <row r="14" spans="1:24" ht="15" customHeight="1">
      <c r="A14" s="193"/>
      <c r="B14" s="193"/>
      <c r="C14" s="194"/>
      <c r="D14" s="195"/>
      <c r="E14" s="196"/>
      <c r="F14" s="196"/>
      <c r="G14" s="196"/>
      <c r="H14" s="194"/>
      <c r="I14" s="197"/>
      <c r="J14" s="198"/>
      <c r="K14" s="196"/>
      <c r="L14" s="196"/>
      <c r="M14" s="194"/>
      <c r="N14" s="197"/>
      <c r="O14" s="198"/>
      <c r="P14" s="198"/>
      <c r="Q14" s="196"/>
      <c r="R14" s="194"/>
      <c r="S14" s="197"/>
      <c r="T14" s="198"/>
      <c r="U14" s="198"/>
      <c r="V14" s="914" t="s">
        <v>547</v>
      </c>
      <c r="W14" s="914"/>
      <c r="X14" s="914"/>
    </row>
    <row r="15" spans="1:24" s="11" customFormat="1" ht="20.25" customHeight="1" thickBot="1">
      <c r="A15" s="147" t="s">
        <v>10</v>
      </c>
      <c r="B15" s="148"/>
      <c r="C15" s="149" t="s">
        <v>152</v>
      </c>
      <c r="D15" s="148"/>
      <c r="E15" s="150"/>
      <c r="F15" s="151"/>
      <c r="G15" s="909" t="s">
        <v>591</v>
      </c>
      <c r="H15" s="910"/>
      <c r="I15" s="911">
        <f>E21+J21+O21+T21</f>
        <v>5400</v>
      </c>
      <c r="J15" s="911"/>
      <c r="K15" s="911"/>
      <c r="L15" s="154"/>
      <c r="M15" s="155"/>
      <c r="N15" s="156"/>
      <c r="O15" s="153"/>
      <c r="P15" s="153"/>
      <c r="Q15" s="153"/>
      <c r="R15" s="157"/>
      <c r="S15" s="156"/>
      <c r="T15" s="153"/>
      <c r="U15" s="153"/>
      <c r="V15" s="153"/>
      <c r="W15" s="912">
        <f>三重県表紙!U36</f>
        <v>45778</v>
      </c>
      <c r="X15" s="913"/>
    </row>
    <row r="16" spans="1:24" s="11" customFormat="1" ht="19.5" customHeight="1">
      <c r="A16" s="199" t="s">
        <v>9</v>
      </c>
      <c r="B16" s="159" t="s">
        <v>1</v>
      </c>
      <c r="C16" s="160"/>
      <c r="D16" s="161"/>
      <c r="E16" s="162"/>
      <c r="F16" s="163" t="s">
        <v>141</v>
      </c>
      <c r="G16" s="164" t="s">
        <v>2</v>
      </c>
      <c r="H16" s="164"/>
      <c r="I16" s="165"/>
      <c r="J16" s="166"/>
      <c r="K16" s="167" t="s">
        <v>11</v>
      </c>
      <c r="L16" s="168" t="s">
        <v>5</v>
      </c>
      <c r="M16" s="164"/>
      <c r="N16" s="165"/>
      <c r="O16" s="166"/>
      <c r="P16" s="169" t="s">
        <v>11</v>
      </c>
      <c r="Q16" s="168" t="s">
        <v>82</v>
      </c>
      <c r="R16" s="164"/>
      <c r="S16" s="165"/>
      <c r="T16" s="166"/>
      <c r="U16" s="167" t="s">
        <v>83</v>
      </c>
      <c r="V16" s="168" t="s">
        <v>12</v>
      </c>
      <c r="W16" s="164"/>
      <c r="X16" s="170"/>
    </row>
    <row r="17" spans="1:24" s="22" customFormat="1" ht="18" customHeight="1">
      <c r="A17" s="249"/>
      <c r="B17" s="336"/>
      <c r="C17" s="173" t="s">
        <v>359</v>
      </c>
      <c r="D17" s="335"/>
      <c r="E17" s="218">
        <v>1000</v>
      </c>
      <c r="F17" s="456"/>
      <c r="G17" s="348"/>
      <c r="H17" s="177" t="s">
        <v>359</v>
      </c>
      <c r="I17" s="184" t="s">
        <v>643</v>
      </c>
      <c r="J17" s="178">
        <v>850</v>
      </c>
      <c r="K17" s="469"/>
      <c r="L17" s="336"/>
      <c r="M17" s="177" t="s">
        <v>359</v>
      </c>
      <c r="N17" s="498" t="s">
        <v>644</v>
      </c>
      <c r="O17" s="178"/>
      <c r="P17" s="469"/>
      <c r="Q17" s="340"/>
      <c r="R17" s="219" t="s">
        <v>359</v>
      </c>
      <c r="S17" s="400"/>
      <c r="T17" s="220">
        <v>1050</v>
      </c>
      <c r="U17" s="479"/>
      <c r="V17" s="180"/>
      <c r="W17" s="256"/>
      <c r="X17" s="254"/>
    </row>
    <row r="18" spans="1:24" s="22" customFormat="1" ht="18" customHeight="1">
      <c r="A18" s="249"/>
      <c r="B18" s="336"/>
      <c r="C18" s="250" t="s">
        <v>360</v>
      </c>
      <c r="D18" s="498" t="s">
        <v>498</v>
      </c>
      <c r="E18" s="218">
        <v>2400</v>
      </c>
      <c r="F18" s="456"/>
      <c r="G18" s="350"/>
      <c r="H18" s="285" t="s">
        <v>834</v>
      </c>
      <c r="I18" s="498" t="s">
        <v>495</v>
      </c>
      <c r="J18" s="178"/>
      <c r="K18" s="470"/>
      <c r="L18" s="336"/>
      <c r="M18" s="285" t="s">
        <v>834</v>
      </c>
      <c r="N18" s="498" t="s">
        <v>490</v>
      </c>
      <c r="O18" s="178"/>
      <c r="P18" s="470"/>
      <c r="Q18" s="523"/>
      <c r="R18" s="524"/>
      <c r="S18" s="525"/>
      <c r="T18" s="520"/>
      <c r="U18" s="521"/>
      <c r="V18" s="180"/>
      <c r="W18" s="256"/>
      <c r="X18" s="254"/>
    </row>
    <row r="19" spans="1:24" s="22" customFormat="1" ht="18" customHeight="1">
      <c r="A19" s="249"/>
      <c r="B19" s="336"/>
      <c r="C19" s="173" t="s">
        <v>361</v>
      </c>
      <c r="D19" s="498" t="s">
        <v>603</v>
      </c>
      <c r="E19" s="218">
        <v>100</v>
      </c>
      <c r="F19" s="456"/>
      <c r="G19" s="350"/>
      <c r="H19" s="177" t="s">
        <v>174</v>
      </c>
      <c r="I19" s="498" t="s">
        <v>495</v>
      </c>
      <c r="J19" s="178"/>
      <c r="K19" s="470"/>
      <c r="L19" s="336"/>
      <c r="M19" s="177" t="s">
        <v>174</v>
      </c>
      <c r="N19" s="498" t="s">
        <v>490</v>
      </c>
      <c r="O19" s="178"/>
      <c r="P19" s="470"/>
      <c r="Q19" s="298"/>
      <c r="R19" s="324"/>
      <c r="S19" s="299"/>
      <c r="T19" s="325"/>
      <c r="U19" s="522"/>
      <c r="V19" s="180"/>
      <c r="W19" s="256"/>
      <c r="X19" s="254"/>
    </row>
    <row r="20" spans="1:24" s="22" customFormat="1" ht="18" customHeight="1">
      <c r="A20" s="249"/>
      <c r="B20" s="336"/>
      <c r="C20" s="173"/>
      <c r="D20" s="335"/>
      <c r="E20" s="175"/>
      <c r="F20" s="456"/>
      <c r="G20" s="351"/>
      <c r="H20" s="177"/>
      <c r="I20" s="335"/>
      <c r="J20" s="178"/>
      <c r="K20" s="470"/>
      <c r="L20" s="336"/>
      <c r="M20" s="177"/>
      <c r="N20" s="335"/>
      <c r="O20" s="178"/>
      <c r="P20" s="470"/>
      <c r="Q20" s="245"/>
      <c r="R20" s="205"/>
      <c r="S20" s="203"/>
      <c r="T20" s="206"/>
      <c r="U20" s="474"/>
      <c r="V20" s="180"/>
      <c r="W20" s="256"/>
      <c r="X20" s="254"/>
    </row>
    <row r="21" spans="1:24" s="22" customFormat="1" ht="18.75" customHeight="1" thickBot="1">
      <c r="A21" s="91"/>
      <c r="B21" s="867">
        <f>COUNTA(C17:C20)</f>
        <v>3</v>
      </c>
      <c r="C21" s="868"/>
      <c r="D21" s="869"/>
      <c r="E21" s="135">
        <f>SUM(E17:E20)</f>
        <v>3500</v>
      </c>
      <c r="F21" s="445">
        <f>SUM(F17:F20)</f>
        <v>0</v>
      </c>
      <c r="G21" s="870">
        <f>COUNTA(H17:H20)</f>
        <v>3</v>
      </c>
      <c r="H21" s="871"/>
      <c r="I21" s="872"/>
      <c r="J21" s="96">
        <f>SUM(J17:J20)</f>
        <v>850</v>
      </c>
      <c r="K21" s="461">
        <f>SUM(K17:K20)</f>
        <v>0</v>
      </c>
      <c r="L21" s="873">
        <f>COUNTA(M17:M20)</f>
        <v>3</v>
      </c>
      <c r="M21" s="874"/>
      <c r="N21" s="875"/>
      <c r="O21" s="96">
        <f>SUM(O17:O20)</f>
        <v>0</v>
      </c>
      <c r="P21" s="462">
        <f>SUM(P17:P20)</f>
        <v>0</v>
      </c>
      <c r="Q21" s="873">
        <f>COUNTA(R17:R20)</f>
        <v>1</v>
      </c>
      <c r="R21" s="874"/>
      <c r="S21" s="875"/>
      <c r="T21" s="96">
        <f>SUM(T17:T20)</f>
        <v>1050</v>
      </c>
      <c r="U21" s="526">
        <f>SUM(U17:U20)</f>
        <v>0</v>
      </c>
      <c r="V21" s="52"/>
      <c r="W21" s="56"/>
      <c r="X21" s="57"/>
    </row>
    <row r="22" spans="1:24" ht="15" customHeight="1">
      <c r="A22" s="193"/>
      <c r="B22" s="193"/>
      <c r="C22" s="194"/>
      <c r="D22" s="195"/>
      <c r="E22" s="196"/>
      <c r="F22" s="196"/>
      <c r="G22" s="196"/>
      <c r="H22" s="194"/>
      <c r="I22" s="197"/>
      <c r="J22" s="198"/>
      <c r="K22" s="196"/>
      <c r="L22" s="196"/>
      <c r="M22" s="194"/>
      <c r="N22" s="197"/>
      <c r="O22" s="198"/>
      <c r="P22" s="198"/>
      <c r="Q22" s="196"/>
      <c r="R22" s="194"/>
      <c r="S22" s="197"/>
      <c r="T22" s="198"/>
      <c r="U22" s="198"/>
      <c r="V22" s="914" t="s">
        <v>547</v>
      </c>
      <c r="W22" s="914"/>
      <c r="X22" s="914"/>
    </row>
    <row r="23" spans="1:24" s="11" customFormat="1" ht="20.25" customHeight="1" thickBot="1">
      <c r="A23" s="147" t="s">
        <v>10</v>
      </c>
      <c r="B23" s="148"/>
      <c r="C23" s="149" t="s">
        <v>56</v>
      </c>
      <c r="D23" s="148"/>
      <c r="E23" s="150"/>
      <c r="F23" s="151"/>
      <c r="G23" s="909" t="s">
        <v>591</v>
      </c>
      <c r="H23" s="910"/>
      <c r="I23" s="911">
        <f>E35+J35+O35+T35</f>
        <v>8800</v>
      </c>
      <c r="J23" s="911"/>
      <c r="K23" s="911"/>
      <c r="L23" s="154"/>
      <c r="M23" s="155"/>
      <c r="N23" s="156"/>
      <c r="O23" s="153"/>
      <c r="P23" s="153"/>
      <c r="Q23" s="153"/>
      <c r="R23" s="157"/>
      <c r="S23" s="156"/>
      <c r="T23" s="153"/>
      <c r="U23" s="153"/>
      <c r="V23" s="153"/>
      <c r="W23" s="912">
        <f>三重県表紙!U36</f>
        <v>45778</v>
      </c>
      <c r="X23" s="913"/>
    </row>
    <row r="24" spans="1:24" s="11" customFormat="1" ht="19.5" customHeight="1">
      <c r="A24" s="199" t="s">
        <v>9</v>
      </c>
      <c r="B24" s="159" t="s">
        <v>1</v>
      </c>
      <c r="C24" s="160"/>
      <c r="D24" s="161"/>
      <c r="E24" s="162"/>
      <c r="F24" s="163" t="s">
        <v>141</v>
      </c>
      <c r="G24" s="164" t="s">
        <v>2</v>
      </c>
      <c r="H24" s="164"/>
      <c r="I24" s="165"/>
      <c r="J24" s="166"/>
      <c r="K24" s="167" t="s">
        <v>54</v>
      </c>
      <c r="L24" s="168" t="s">
        <v>5</v>
      </c>
      <c r="M24" s="164"/>
      <c r="N24" s="165"/>
      <c r="O24" s="166"/>
      <c r="P24" s="169" t="s">
        <v>54</v>
      </c>
      <c r="Q24" s="168" t="s">
        <v>82</v>
      </c>
      <c r="R24" s="164"/>
      <c r="S24" s="165"/>
      <c r="T24" s="166"/>
      <c r="U24" s="167" t="s">
        <v>83</v>
      </c>
      <c r="V24" s="168" t="s">
        <v>55</v>
      </c>
      <c r="W24" s="164"/>
      <c r="X24" s="170"/>
    </row>
    <row r="25" spans="1:24" s="22" customFormat="1" ht="18.75" customHeight="1">
      <c r="A25" s="375" t="s">
        <v>551</v>
      </c>
      <c r="B25" s="172" t="s">
        <v>84</v>
      </c>
      <c r="C25" s="313" t="s">
        <v>497</v>
      </c>
      <c r="D25" s="498" t="s">
        <v>603</v>
      </c>
      <c r="E25" s="218">
        <v>1550</v>
      </c>
      <c r="F25" s="533"/>
      <c r="G25" s="314"/>
      <c r="H25" s="315" t="s">
        <v>255</v>
      </c>
      <c r="I25" s="498" t="s">
        <v>495</v>
      </c>
      <c r="J25" s="316"/>
      <c r="K25" s="473"/>
      <c r="L25" s="314"/>
      <c r="M25" s="315" t="s">
        <v>255</v>
      </c>
      <c r="N25" s="498" t="s">
        <v>490</v>
      </c>
      <c r="O25" s="316"/>
      <c r="P25" s="473"/>
      <c r="Q25" s="338"/>
      <c r="R25" s="315"/>
      <c r="S25" s="396"/>
      <c r="T25" s="316"/>
      <c r="U25" s="473"/>
      <c r="V25" s="180" t="s">
        <v>84</v>
      </c>
      <c r="W25" s="253" t="s">
        <v>873</v>
      </c>
      <c r="X25" s="254"/>
    </row>
    <row r="26" spans="1:24" s="22" customFormat="1" ht="18.75" customHeight="1">
      <c r="A26" s="915" t="s">
        <v>552</v>
      </c>
      <c r="B26" s="222"/>
      <c r="C26" s="223" t="s">
        <v>256</v>
      </c>
      <c r="D26" s="224" t="s">
        <v>727</v>
      </c>
      <c r="E26" s="225">
        <v>1900</v>
      </c>
      <c r="F26" s="458"/>
      <c r="G26" s="226"/>
      <c r="H26" s="227" t="s">
        <v>830</v>
      </c>
      <c r="I26" s="224" t="s">
        <v>752</v>
      </c>
      <c r="J26" s="228">
        <v>2100</v>
      </c>
      <c r="K26" s="474"/>
      <c r="L26" s="226"/>
      <c r="M26" s="227" t="s">
        <v>830</v>
      </c>
      <c r="N26" s="224" t="s">
        <v>726</v>
      </c>
      <c r="O26" s="228"/>
      <c r="P26" s="474"/>
      <c r="Q26" s="320"/>
      <c r="R26" s="227" t="s">
        <v>559</v>
      </c>
      <c r="S26" s="398"/>
      <c r="T26" s="228">
        <v>550</v>
      </c>
      <c r="U26" s="474"/>
      <c r="V26" s="323" t="s">
        <v>554</v>
      </c>
      <c r="W26" s="256"/>
      <c r="X26" s="254"/>
    </row>
    <row r="27" spans="1:24" s="22" customFormat="1" ht="18.75" customHeight="1">
      <c r="A27" s="939"/>
      <c r="B27" s="231"/>
      <c r="C27" s="232"/>
      <c r="D27" s="237"/>
      <c r="E27" s="233"/>
      <c r="F27" s="541"/>
      <c r="G27" s="234"/>
      <c r="H27" s="235"/>
      <c r="I27" s="237"/>
      <c r="J27" s="236"/>
      <c r="K27" s="472"/>
      <c r="L27" s="234"/>
      <c r="M27" s="235"/>
      <c r="N27" s="237"/>
      <c r="O27" s="236"/>
      <c r="P27" s="472"/>
      <c r="Q27" s="372"/>
      <c r="R27" s="235"/>
      <c r="S27" s="399"/>
      <c r="T27" s="236"/>
      <c r="U27" s="472"/>
      <c r="V27" s="180"/>
      <c r="W27" s="253" t="s">
        <v>616</v>
      </c>
      <c r="X27" s="254"/>
    </row>
    <row r="28" spans="1:24" s="22" customFormat="1" ht="18.75" customHeight="1">
      <c r="A28" s="915" t="s">
        <v>553</v>
      </c>
      <c r="B28" s="187" t="s">
        <v>77</v>
      </c>
      <c r="C28" s="211" t="s">
        <v>257</v>
      </c>
      <c r="D28" s="498" t="s">
        <v>603</v>
      </c>
      <c r="E28" s="264">
        <v>800</v>
      </c>
      <c r="F28" s="458"/>
      <c r="G28" s="188"/>
      <c r="H28" s="213" t="s">
        <v>161</v>
      </c>
      <c r="I28" s="498" t="s">
        <v>495</v>
      </c>
      <c r="J28" s="214"/>
      <c r="K28" s="474"/>
      <c r="L28" s="188"/>
      <c r="M28" s="213" t="s">
        <v>161</v>
      </c>
      <c r="N28" s="498" t="s">
        <v>490</v>
      </c>
      <c r="O28" s="214"/>
      <c r="P28" s="474"/>
      <c r="Q28" s="252"/>
      <c r="R28" s="213"/>
      <c r="S28" s="212"/>
      <c r="T28" s="214"/>
      <c r="U28" s="474"/>
      <c r="V28" s="323" t="s">
        <v>555</v>
      </c>
      <c r="W28" s="256"/>
      <c r="X28" s="254"/>
    </row>
    <row r="29" spans="1:24" s="22" customFormat="1" ht="18.75" customHeight="1">
      <c r="A29" s="917"/>
      <c r="B29" s="187"/>
      <c r="C29" s="216" t="s">
        <v>258</v>
      </c>
      <c r="D29" s="498" t="s">
        <v>603</v>
      </c>
      <c r="E29" s="218">
        <v>700</v>
      </c>
      <c r="F29" s="456"/>
      <c r="G29" s="188"/>
      <c r="H29" s="219" t="s">
        <v>162</v>
      </c>
      <c r="I29" s="498" t="s">
        <v>495</v>
      </c>
      <c r="J29" s="220"/>
      <c r="K29" s="470"/>
      <c r="L29" s="188"/>
      <c r="M29" s="219" t="s">
        <v>162</v>
      </c>
      <c r="N29" s="498" t="s">
        <v>490</v>
      </c>
      <c r="O29" s="220"/>
      <c r="P29" s="470"/>
      <c r="Q29" s="340"/>
      <c r="R29" s="219"/>
      <c r="S29" s="400"/>
      <c r="T29" s="220"/>
      <c r="U29" s="470"/>
      <c r="V29" s="180"/>
      <c r="W29" s="253" t="s">
        <v>869</v>
      </c>
      <c r="X29" s="254"/>
    </row>
    <row r="30" spans="1:24" s="22" customFormat="1" ht="18.75" customHeight="1">
      <c r="A30" s="916"/>
      <c r="B30" s="187" t="s">
        <v>195</v>
      </c>
      <c r="C30" s="173" t="s">
        <v>259</v>
      </c>
      <c r="D30" s="498" t="s">
        <v>603</v>
      </c>
      <c r="E30" s="218">
        <v>1200</v>
      </c>
      <c r="F30" s="456"/>
      <c r="G30" s="176"/>
      <c r="H30" s="177" t="s">
        <v>207</v>
      </c>
      <c r="I30" s="498" t="s">
        <v>495</v>
      </c>
      <c r="J30" s="178"/>
      <c r="K30" s="470"/>
      <c r="L30" s="176"/>
      <c r="M30" s="177" t="s">
        <v>207</v>
      </c>
      <c r="N30" s="498" t="s">
        <v>490</v>
      </c>
      <c r="O30" s="178"/>
      <c r="P30" s="470"/>
      <c r="Q30" s="336"/>
      <c r="R30" s="177"/>
      <c r="S30" s="335"/>
      <c r="T30" s="178"/>
      <c r="U30" s="470"/>
      <c r="V30" s="323" t="s">
        <v>556</v>
      </c>
      <c r="W30" s="256"/>
      <c r="X30" s="254"/>
    </row>
    <row r="31" spans="1:24" s="22" customFormat="1" ht="18.75" customHeight="1">
      <c r="A31" s="249"/>
      <c r="B31" s="172"/>
      <c r="C31" s="173"/>
      <c r="D31" s="174"/>
      <c r="E31" s="175"/>
      <c r="F31" s="456"/>
      <c r="G31" s="176"/>
      <c r="H31" s="177"/>
      <c r="I31" s="174"/>
      <c r="J31" s="178"/>
      <c r="K31" s="470"/>
      <c r="L31" s="176"/>
      <c r="M31" s="177"/>
      <c r="N31" s="174"/>
      <c r="O31" s="178"/>
      <c r="P31" s="470"/>
      <c r="Q31" s="336"/>
      <c r="R31" s="177"/>
      <c r="S31" s="335"/>
      <c r="T31" s="178"/>
      <c r="U31" s="470"/>
      <c r="V31" s="180"/>
      <c r="W31" s="253" t="s">
        <v>590</v>
      </c>
      <c r="X31" s="254"/>
    </row>
    <row r="32" spans="1:24" s="22" customFormat="1" ht="18.75" customHeight="1">
      <c r="A32" s="249"/>
      <c r="B32" s="172"/>
      <c r="C32" s="173"/>
      <c r="D32" s="174"/>
      <c r="E32" s="175"/>
      <c r="F32" s="456"/>
      <c r="G32" s="176"/>
      <c r="H32" s="177"/>
      <c r="I32" s="174"/>
      <c r="J32" s="178"/>
      <c r="K32" s="470"/>
      <c r="L32" s="176"/>
      <c r="M32" s="177"/>
      <c r="N32" s="174"/>
      <c r="O32" s="178"/>
      <c r="P32" s="470"/>
      <c r="Q32" s="336"/>
      <c r="R32" s="177"/>
      <c r="S32" s="335"/>
      <c r="T32" s="178"/>
      <c r="U32" s="470"/>
      <c r="V32" s="180"/>
      <c r="W32" s="253" t="s">
        <v>589</v>
      </c>
      <c r="X32" s="254"/>
    </row>
    <row r="33" spans="1:24" s="22" customFormat="1" ht="18.75" customHeight="1">
      <c r="A33" s="249"/>
      <c r="B33" s="336"/>
      <c r="C33" s="173"/>
      <c r="D33" s="174"/>
      <c r="E33" s="401"/>
      <c r="F33" s="456"/>
      <c r="G33" s="350"/>
      <c r="H33" s="177"/>
      <c r="I33" s="335"/>
      <c r="J33" s="178"/>
      <c r="K33" s="470"/>
      <c r="L33" s="350"/>
      <c r="M33" s="177"/>
      <c r="N33" s="335"/>
      <c r="O33" s="178"/>
      <c r="P33" s="470"/>
      <c r="Q33" s="336"/>
      <c r="R33" s="177"/>
      <c r="S33" s="335"/>
      <c r="T33" s="178"/>
      <c r="U33" s="470"/>
      <c r="V33" s="180" t="s">
        <v>77</v>
      </c>
      <c r="W33" s="253" t="s">
        <v>196</v>
      </c>
      <c r="X33" s="254"/>
    </row>
    <row r="34" spans="1:24" s="22" customFormat="1" ht="18.75" customHeight="1">
      <c r="A34" s="249"/>
      <c r="B34" s="190"/>
      <c r="C34" s="402"/>
      <c r="D34" s="403"/>
      <c r="E34" s="404"/>
      <c r="F34" s="456"/>
      <c r="G34" s="351"/>
      <c r="H34" s="265"/>
      <c r="I34" s="405"/>
      <c r="J34" s="406"/>
      <c r="K34" s="471"/>
      <c r="L34" s="351"/>
      <c r="M34" s="265"/>
      <c r="N34" s="405"/>
      <c r="O34" s="406"/>
      <c r="P34" s="471"/>
      <c r="Q34" s="408"/>
      <c r="R34" s="265"/>
      <c r="S34" s="405"/>
      <c r="T34" s="406"/>
      <c r="U34" s="471"/>
      <c r="V34" s="180" t="s">
        <v>195</v>
      </c>
      <c r="W34" s="253" t="s">
        <v>196</v>
      </c>
      <c r="X34" s="254"/>
    </row>
    <row r="35" spans="1:24" s="22" customFormat="1" ht="18.75" customHeight="1" thickBot="1">
      <c r="A35" s="91"/>
      <c r="B35" s="867">
        <f>COUNTA(C25:C34)</f>
        <v>5</v>
      </c>
      <c r="C35" s="868"/>
      <c r="D35" s="869"/>
      <c r="E35" s="135">
        <f>SUM(E25:E34)</f>
        <v>6150</v>
      </c>
      <c r="F35" s="445">
        <f>SUM(F25:F34)</f>
        <v>0</v>
      </c>
      <c r="G35" s="870">
        <f>COUNTA(H25:H34)</f>
        <v>5</v>
      </c>
      <c r="H35" s="871"/>
      <c r="I35" s="872"/>
      <c r="J35" s="96">
        <f>SUM(J25:J34)</f>
        <v>2100</v>
      </c>
      <c r="K35" s="461">
        <f>SUM(K25:K34)</f>
        <v>0</v>
      </c>
      <c r="L35" s="873">
        <f>COUNTA(M25:M34)</f>
        <v>5</v>
      </c>
      <c r="M35" s="874"/>
      <c r="N35" s="875"/>
      <c r="O35" s="96">
        <f>SUM(O25:O34)</f>
        <v>0</v>
      </c>
      <c r="P35" s="461">
        <f>SUM(P25:P34)</f>
        <v>0</v>
      </c>
      <c r="Q35" s="873">
        <f>COUNTA(R25:R34)</f>
        <v>1</v>
      </c>
      <c r="R35" s="874"/>
      <c r="S35" s="875"/>
      <c r="T35" s="96">
        <f>SUM(T25:T34)</f>
        <v>550</v>
      </c>
      <c r="U35" s="461">
        <f>SUM(U25:U34)</f>
        <v>0</v>
      </c>
      <c r="V35" s="511"/>
      <c r="W35" s="489"/>
      <c r="X35" s="57"/>
    </row>
    <row r="36" spans="1:24" ht="7.5" customHeight="1"/>
    <row r="38" spans="1:24" ht="15" customHeight="1">
      <c r="H38" s="486"/>
      <c r="I38" s="486"/>
    </row>
  </sheetData>
  <mergeCells count="32">
    <mergeCell ref="P1:U4"/>
    <mergeCell ref="Q13:S13"/>
    <mergeCell ref="V5:X5"/>
    <mergeCell ref="V14:X14"/>
    <mergeCell ref="L13:N13"/>
    <mergeCell ref="K3:M4"/>
    <mergeCell ref="A28:A30"/>
    <mergeCell ref="B21:D21"/>
    <mergeCell ref="G6:H6"/>
    <mergeCell ref="G15:H15"/>
    <mergeCell ref="A26:A27"/>
    <mergeCell ref="G23:H23"/>
    <mergeCell ref="G21:I21"/>
    <mergeCell ref="I23:K23"/>
    <mergeCell ref="I6:K6"/>
    <mergeCell ref="I15:K15"/>
    <mergeCell ref="V22:X22"/>
    <mergeCell ref="B1:H2"/>
    <mergeCell ref="B35:D35"/>
    <mergeCell ref="K1:M2"/>
    <mergeCell ref="L35:N35"/>
    <mergeCell ref="W6:X6"/>
    <mergeCell ref="W15:X15"/>
    <mergeCell ref="W23:X23"/>
    <mergeCell ref="Q35:S35"/>
    <mergeCell ref="B13:D13"/>
    <mergeCell ref="G35:I35"/>
    <mergeCell ref="G13:I13"/>
    <mergeCell ref="L21:N21"/>
    <mergeCell ref="B3:H4"/>
    <mergeCell ref="Q21:S21"/>
    <mergeCell ref="V2:X4"/>
  </mergeCells>
  <phoneticPr fontId="5"/>
  <dataValidations count="1">
    <dataValidation type="whole" operator="lessThanOrEqual" showInputMessage="1" showErrorMessage="1" sqref="U25:U34 K8:K12 P8:P12 U8:U12 U17 U20 P17:P20 K17:K20 K25:K34 P25:P34 F8:F12 F17:F20 F25:F34" xr:uid="{00000000-0002-0000-0E00-000000000000}">
      <formula1>E8</formula1>
    </dataValidation>
  </dataValidations>
  <hyperlinks>
    <hyperlink ref="V22:X22" location="三重県表紙!A1" display="三重県表紙へ戻る" xr:uid="{00000000-0004-0000-0E00-000000000000}"/>
    <hyperlink ref="V14:X14" location="三重県表紙!A1" display="三重県表紙へ戻る" xr:uid="{00000000-0004-0000-0E00-000001000000}"/>
    <hyperlink ref="V5:X5" location="三重県表紙!A1" display="三重県表紙へ戻る" xr:uid="{00000000-0004-0000-0E00-000002000000}"/>
  </hyperlinks>
  <printOptions horizontalCentered="1" verticalCentered="1"/>
  <pageMargins left="0.31496062992125984" right="0.39370078740157483" top="0.47244094488188981" bottom="0.47244094488188981" header="0.19685039370078741" footer="0.19685039370078741"/>
  <pageSetup paperSize="9" scale="85" firstPageNumber="67" orientation="landscape" horizontalDpi="4294967292" verticalDpi="400" r:id="rId1"/>
  <headerFooter alignWithMargins="0">
    <oddFooter>&amp;C－&amp;P－&amp;R中日興業（株）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X38"/>
  <sheetViews>
    <sheetView showZeros="0" zoomScale="75" workbookViewId="0"/>
  </sheetViews>
  <sheetFormatPr defaultRowHeight="15" customHeight="1"/>
  <cols>
    <col min="1" max="1" width="10.125" style="2" customWidth="1"/>
    <col min="2" max="2" width="1.625" style="2" customWidth="1"/>
    <col min="3" max="3" width="14.625" style="6" customWidth="1"/>
    <col min="4" max="4" width="3.125" style="38" customWidth="1"/>
    <col min="5" max="6" width="9.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25" style="6" customWidth="1"/>
    <col min="24" max="24" width="7.875"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921"/>
      <c r="X2" s="922"/>
    </row>
    <row r="3" spans="1:24" ht="18" customHeight="1">
      <c r="A3" s="426" t="s">
        <v>95</v>
      </c>
      <c r="B3" s="899">
        <f>三重県表紙!C3</f>
        <v>0</v>
      </c>
      <c r="C3" s="899"/>
      <c r="D3" s="899"/>
      <c r="E3" s="899"/>
      <c r="F3" s="899"/>
      <c r="G3" s="899"/>
      <c r="H3" s="900"/>
      <c r="I3" s="434" t="s">
        <v>96</v>
      </c>
      <c r="J3" s="424"/>
      <c r="K3" s="887">
        <f>F14+K14+P14+U14+F27+K27+P27+U27+F38+K38+P38+U38+U10</f>
        <v>0</v>
      </c>
      <c r="L3" s="887"/>
      <c r="M3" s="888"/>
      <c r="N3" s="435"/>
      <c r="O3" s="436"/>
      <c r="P3" s="905"/>
      <c r="Q3" s="905"/>
      <c r="R3" s="905"/>
      <c r="S3" s="905"/>
      <c r="T3" s="905"/>
      <c r="U3" s="906"/>
      <c r="V3" s="880"/>
      <c r="W3" s="921"/>
      <c r="X3" s="922"/>
    </row>
    <row r="4" spans="1:24" ht="18" customHeight="1">
      <c r="A4" s="437"/>
      <c r="B4" s="901"/>
      <c r="C4" s="901"/>
      <c r="D4" s="901"/>
      <c r="E4" s="901"/>
      <c r="F4" s="901"/>
      <c r="G4" s="901"/>
      <c r="H4" s="902"/>
      <c r="I4" s="437"/>
      <c r="J4" s="438"/>
      <c r="K4" s="889"/>
      <c r="L4" s="889"/>
      <c r="M4" s="890"/>
      <c r="N4" s="439"/>
      <c r="O4" s="440"/>
      <c r="P4" s="907"/>
      <c r="Q4" s="907"/>
      <c r="R4" s="907"/>
      <c r="S4" s="907"/>
      <c r="T4" s="907"/>
      <c r="U4" s="908"/>
      <c r="V4" s="923"/>
      <c r="W4" s="924"/>
      <c r="X4" s="925"/>
    </row>
    <row r="5" spans="1:24" ht="15" customHeight="1">
      <c r="V5" s="914" t="s">
        <v>547</v>
      </c>
      <c r="W5" s="914"/>
      <c r="X5" s="914"/>
    </row>
    <row r="6" spans="1:24" s="11" customFormat="1" ht="19.5" customHeight="1" thickBot="1">
      <c r="A6" s="147" t="s">
        <v>72</v>
      </c>
      <c r="B6" s="148"/>
      <c r="C6" s="149" t="s">
        <v>550</v>
      </c>
      <c r="D6" s="148"/>
      <c r="E6" s="150"/>
      <c r="F6" s="151"/>
      <c r="G6" s="909" t="s">
        <v>591</v>
      </c>
      <c r="H6" s="910"/>
      <c r="I6" s="911">
        <f>E14+J14+O14+T10</f>
        <v>4250</v>
      </c>
      <c r="J6" s="911"/>
      <c r="K6" s="911"/>
      <c r="L6" s="154"/>
      <c r="M6" s="157"/>
      <c r="N6" s="156"/>
      <c r="O6" s="153"/>
      <c r="P6" s="153"/>
      <c r="Q6" s="153"/>
      <c r="R6" s="157"/>
      <c r="S6" s="156"/>
      <c r="T6" s="153"/>
      <c r="U6" s="153"/>
      <c r="V6" s="153"/>
      <c r="W6" s="912">
        <f>三重県表紙!U36</f>
        <v>45778</v>
      </c>
      <c r="X6" s="913"/>
    </row>
    <row r="7" spans="1:24" s="11" customFormat="1" ht="18.75" customHeight="1">
      <c r="A7" s="199" t="s">
        <v>9</v>
      </c>
      <c r="B7" s="159" t="s">
        <v>1</v>
      </c>
      <c r="C7" s="160"/>
      <c r="D7" s="161"/>
      <c r="E7" s="162"/>
      <c r="F7" s="163" t="s">
        <v>141</v>
      </c>
      <c r="G7" s="164" t="s">
        <v>2</v>
      </c>
      <c r="H7" s="164"/>
      <c r="I7" s="165"/>
      <c r="J7" s="166"/>
      <c r="K7" s="167" t="s">
        <v>59</v>
      </c>
      <c r="L7" s="168" t="s">
        <v>5</v>
      </c>
      <c r="M7" s="164"/>
      <c r="N7" s="165"/>
      <c r="O7" s="166"/>
      <c r="P7" s="169" t="s">
        <v>59</v>
      </c>
      <c r="Q7" s="168" t="s">
        <v>82</v>
      </c>
      <c r="R7" s="164"/>
      <c r="S7" s="165"/>
      <c r="T7" s="166"/>
      <c r="U7" s="167" t="s">
        <v>83</v>
      </c>
      <c r="V7" s="168" t="s">
        <v>60</v>
      </c>
      <c r="W7" s="164"/>
      <c r="X7" s="170"/>
    </row>
    <row r="8" spans="1:24" s="22" customFormat="1" ht="18.75" customHeight="1">
      <c r="A8" s="249"/>
      <c r="B8" s="329"/>
      <c r="C8" s="173" t="s">
        <v>362</v>
      </c>
      <c r="D8" s="335"/>
      <c r="E8" s="218">
        <v>350</v>
      </c>
      <c r="F8" s="456"/>
      <c r="G8" s="251"/>
      <c r="H8" s="177" t="s">
        <v>362</v>
      </c>
      <c r="I8" s="261" t="s">
        <v>857</v>
      </c>
      <c r="J8" s="178"/>
      <c r="K8" s="469"/>
      <c r="L8" s="172" t="s">
        <v>486</v>
      </c>
      <c r="M8" s="177" t="s">
        <v>362</v>
      </c>
      <c r="N8" s="498" t="s">
        <v>645</v>
      </c>
      <c r="O8" s="178">
        <v>1700</v>
      </c>
      <c r="P8" s="469"/>
      <c r="Q8" s="340"/>
      <c r="R8" s="219" t="s">
        <v>578</v>
      </c>
      <c r="S8" s="400"/>
      <c r="T8" s="220">
        <v>1000</v>
      </c>
      <c r="U8" s="543"/>
      <c r="V8" s="252"/>
      <c r="W8" s="488" t="s">
        <v>473</v>
      </c>
      <c r="X8" s="254"/>
    </row>
    <row r="9" spans="1:24" s="22" customFormat="1" ht="18.75" customHeight="1">
      <c r="A9" s="249"/>
      <c r="B9" s="245"/>
      <c r="C9" s="173"/>
      <c r="D9" s="335"/>
      <c r="E9" s="175"/>
      <c r="F9" s="456"/>
      <c r="G9" s="358"/>
      <c r="H9" s="177"/>
      <c r="I9" s="261"/>
      <c r="J9" s="178"/>
      <c r="K9" s="474"/>
      <c r="L9" s="172" t="s">
        <v>859</v>
      </c>
      <c r="M9" s="177" t="s">
        <v>450</v>
      </c>
      <c r="N9" s="184" t="s">
        <v>645</v>
      </c>
      <c r="O9" s="178">
        <v>500</v>
      </c>
      <c r="P9" s="474"/>
      <c r="Q9" s="408"/>
      <c r="R9" s="265" t="s">
        <v>579</v>
      </c>
      <c r="S9" s="405"/>
      <c r="T9" s="406">
        <v>700</v>
      </c>
      <c r="U9" s="544"/>
      <c r="V9" s="252" t="s">
        <v>84</v>
      </c>
      <c r="W9" s="542" t="s">
        <v>863</v>
      </c>
      <c r="X9" s="254"/>
    </row>
    <row r="10" spans="1:24" s="22" customFormat="1" ht="18.75" customHeight="1">
      <c r="A10" s="249"/>
      <c r="B10" s="201"/>
      <c r="C10" s="173"/>
      <c r="D10" s="335"/>
      <c r="E10" s="175"/>
      <c r="F10" s="456"/>
      <c r="G10" s="350"/>
      <c r="H10" s="177"/>
      <c r="I10" s="335"/>
      <c r="J10" s="178"/>
      <c r="K10" s="470"/>
      <c r="L10" s="350"/>
      <c r="M10" s="177"/>
      <c r="N10" s="335"/>
      <c r="O10" s="178"/>
      <c r="P10" s="470"/>
      <c r="Q10" s="873">
        <f>COUNTA(R4:R9)</f>
        <v>2</v>
      </c>
      <c r="R10" s="874"/>
      <c r="S10" s="875"/>
      <c r="T10" s="273">
        <f>SUM(T8:T9)</f>
        <v>1700</v>
      </c>
      <c r="U10" s="467">
        <f>SUM(U8:U9)</f>
        <v>0</v>
      </c>
      <c r="V10" s="252" t="s">
        <v>77</v>
      </c>
      <c r="W10" s="542" t="s">
        <v>887</v>
      </c>
      <c r="X10" s="254"/>
    </row>
    <row r="11" spans="1:24" s="22" customFormat="1" ht="18.75" customHeight="1">
      <c r="A11" s="249"/>
      <c r="B11" s="336"/>
      <c r="C11" s="173"/>
      <c r="D11" s="335"/>
      <c r="E11" s="175"/>
      <c r="F11" s="456"/>
      <c r="G11" s="360"/>
      <c r="H11" s="177"/>
      <c r="I11" s="335"/>
      <c r="J11" s="178"/>
      <c r="K11" s="470"/>
      <c r="L11" s="350"/>
      <c r="M11" s="177"/>
      <c r="N11" s="335"/>
      <c r="O11" s="178"/>
      <c r="P11" s="470"/>
      <c r="Q11" s="168"/>
      <c r="R11" s="164"/>
      <c r="S11" s="165"/>
      <c r="T11" s="166"/>
      <c r="U11" s="167"/>
      <c r="V11" s="180"/>
      <c r="W11" s="256"/>
      <c r="X11" s="254"/>
    </row>
    <row r="12" spans="1:24" s="22" customFormat="1" ht="18.75" customHeight="1">
      <c r="A12" s="249"/>
      <c r="B12" s="336"/>
      <c r="C12" s="173"/>
      <c r="D12" s="335"/>
      <c r="E12" s="175"/>
      <c r="F12" s="456"/>
      <c r="G12" s="360"/>
      <c r="H12" s="177"/>
      <c r="I12" s="335"/>
      <c r="J12" s="178"/>
      <c r="K12" s="470"/>
      <c r="L12" s="350"/>
      <c r="M12" s="177"/>
      <c r="N12" s="335"/>
      <c r="O12" s="178"/>
      <c r="P12" s="470"/>
      <c r="Q12" s="336"/>
      <c r="R12" s="177"/>
      <c r="S12" s="335"/>
      <c r="T12" s="178">
        <v>0</v>
      </c>
      <c r="U12" s="469"/>
      <c r="V12" s="180"/>
      <c r="W12" s="256"/>
      <c r="X12" s="254"/>
    </row>
    <row r="13" spans="1:24" s="22" customFormat="1" ht="18.75" customHeight="1">
      <c r="A13" s="249"/>
      <c r="B13" s="336"/>
      <c r="C13" s="173"/>
      <c r="D13" s="335"/>
      <c r="E13" s="175"/>
      <c r="F13" s="456"/>
      <c r="G13" s="351"/>
      <c r="H13" s="177"/>
      <c r="I13" s="335"/>
      <c r="J13" s="178"/>
      <c r="K13" s="471"/>
      <c r="L13" s="350"/>
      <c r="M13" s="177"/>
      <c r="N13" s="335"/>
      <c r="O13" s="178"/>
      <c r="P13" s="471"/>
      <c r="Q13" s="336"/>
      <c r="R13" s="177"/>
      <c r="S13" s="335"/>
      <c r="T13" s="178"/>
      <c r="U13" s="470"/>
      <c r="V13" s="180"/>
      <c r="W13" s="256"/>
      <c r="X13" s="254"/>
    </row>
    <row r="14" spans="1:24" s="22" customFormat="1" ht="19.5" customHeight="1" thickBot="1">
      <c r="A14" s="91"/>
      <c r="B14" s="867">
        <f>COUNTA(C8:C13)</f>
        <v>1</v>
      </c>
      <c r="C14" s="868"/>
      <c r="D14" s="869"/>
      <c r="E14" s="135">
        <f>SUM(E8:E13)</f>
        <v>350</v>
      </c>
      <c r="F14" s="445">
        <f>SUM(F8:F13)</f>
        <v>0</v>
      </c>
      <c r="G14" s="870">
        <f>COUNTA(H8:H13)</f>
        <v>1</v>
      </c>
      <c r="H14" s="871"/>
      <c r="I14" s="872"/>
      <c r="J14" s="96">
        <f>SUM(J8:J13)</f>
        <v>0</v>
      </c>
      <c r="K14" s="461">
        <f>SUM(K8:K13)</f>
        <v>0</v>
      </c>
      <c r="L14" s="873">
        <f>COUNTA(M8:M13)</f>
        <v>2</v>
      </c>
      <c r="M14" s="874"/>
      <c r="N14" s="875"/>
      <c r="O14" s="96">
        <f>SUM(O8:O13)</f>
        <v>2200</v>
      </c>
      <c r="P14" s="461">
        <f>SUM(P8:P13)</f>
        <v>0</v>
      </c>
      <c r="Q14" s="873">
        <f>COUNTA(R12:R13)</f>
        <v>0</v>
      </c>
      <c r="R14" s="874"/>
      <c r="S14" s="875"/>
      <c r="T14" s="96">
        <f>SUM(T12:T13)</f>
        <v>0</v>
      </c>
      <c r="U14" s="786">
        <f>SUM(U11:U13)</f>
        <v>0</v>
      </c>
      <c r="V14" s="52"/>
      <c r="W14" s="56"/>
      <c r="X14" s="57"/>
    </row>
    <row r="15" spans="1:24" ht="15" customHeight="1">
      <c r="A15" s="193"/>
      <c r="B15" s="193"/>
      <c r="C15" s="194"/>
      <c r="D15" s="195"/>
      <c r="E15" s="196"/>
      <c r="F15" s="196"/>
      <c r="G15" s="196"/>
      <c r="H15" s="194"/>
      <c r="I15" s="197"/>
      <c r="J15" s="198"/>
      <c r="K15" s="196"/>
      <c r="L15" s="196"/>
      <c r="M15" s="194"/>
      <c r="N15" s="197"/>
      <c r="O15" s="198"/>
      <c r="P15" s="198"/>
      <c r="Q15" s="196"/>
      <c r="R15" s="194"/>
      <c r="S15" s="197"/>
      <c r="T15" s="198"/>
      <c r="U15" s="198"/>
      <c r="V15" s="914" t="s">
        <v>547</v>
      </c>
      <c r="W15" s="914"/>
      <c r="X15" s="914"/>
    </row>
    <row r="16" spans="1:24" s="11" customFormat="1" ht="19.5" customHeight="1" thickBot="1">
      <c r="A16" s="147" t="s">
        <v>10</v>
      </c>
      <c r="B16" s="148"/>
      <c r="C16" s="149" t="s">
        <v>221</v>
      </c>
      <c r="D16" s="148"/>
      <c r="E16" s="150"/>
      <c r="F16" s="151"/>
      <c r="G16" s="909" t="s">
        <v>591</v>
      </c>
      <c r="H16" s="910"/>
      <c r="I16" s="911">
        <f>E27+J27+O27+T27</f>
        <v>5350</v>
      </c>
      <c r="J16" s="911"/>
      <c r="K16" s="911"/>
      <c r="L16" s="154"/>
      <c r="M16" s="155"/>
      <c r="N16" s="156"/>
      <c r="O16" s="153"/>
      <c r="P16" s="157"/>
      <c r="Q16" s="153"/>
      <c r="R16" s="157"/>
      <c r="S16" s="156"/>
      <c r="T16" s="153"/>
      <c r="U16" s="153"/>
      <c r="V16" s="153"/>
      <c r="W16" s="912">
        <f>三重県表紙!U36</f>
        <v>45778</v>
      </c>
      <c r="X16" s="913"/>
    </row>
    <row r="17" spans="1:24" s="11" customFormat="1" ht="18.75" customHeight="1">
      <c r="A17" s="199" t="s">
        <v>9</v>
      </c>
      <c r="B17" s="159" t="s">
        <v>1</v>
      </c>
      <c r="C17" s="160"/>
      <c r="D17" s="161"/>
      <c r="E17" s="162"/>
      <c r="F17" s="163" t="s">
        <v>141</v>
      </c>
      <c r="G17" s="164" t="s">
        <v>2</v>
      </c>
      <c r="H17" s="164"/>
      <c r="I17" s="165"/>
      <c r="J17" s="166"/>
      <c r="K17" s="167" t="s">
        <v>11</v>
      </c>
      <c r="L17" s="168" t="s">
        <v>5</v>
      </c>
      <c r="M17" s="164"/>
      <c r="N17" s="165"/>
      <c r="O17" s="166"/>
      <c r="P17" s="169" t="s">
        <v>11</v>
      </c>
      <c r="Q17" s="168" t="s">
        <v>82</v>
      </c>
      <c r="R17" s="164"/>
      <c r="S17" s="165"/>
      <c r="T17" s="166"/>
      <c r="U17" s="167" t="s">
        <v>83</v>
      </c>
      <c r="V17" s="168" t="s">
        <v>12</v>
      </c>
      <c r="W17" s="164"/>
      <c r="X17" s="170"/>
    </row>
    <row r="18" spans="1:24" s="22" customFormat="1" ht="18.75" customHeight="1">
      <c r="A18" s="915" t="s">
        <v>199</v>
      </c>
      <c r="B18" s="172"/>
      <c r="C18" s="173" t="s">
        <v>363</v>
      </c>
      <c r="D18" s="498" t="s">
        <v>603</v>
      </c>
      <c r="E18" s="218">
        <v>2150</v>
      </c>
      <c r="F18" s="456"/>
      <c r="G18" s="251"/>
      <c r="H18" s="177" t="s">
        <v>363</v>
      </c>
      <c r="I18" s="174" t="s">
        <v>752</v>
      </c>
      <c r="J18" s="178"/>
      <c r="K18" s="469"/>
      <c r="L18" s="176"/>
      <c r="M18" s="177" t="s">
        <v>363</v>
      </c>
      <c r="N18" s="174" t="s">
        <v>795</v>
      </c>
      <c r="O18" s="178"/>
      <c r="P18" s="469"/>
      <c r="Q18" s="172"/>
      <c r="R18" s="177" t="s">
        <v>512</v>
      </c>
      <c r="S18" s="174"/>
      <c r="T18" s="178">
        <v>400</v>
      </c>
      <c r="U18" s="469"/>
      <c r="V18" s="180"/>
      <c r="W18" s="253"/>
      <c r="X18" s="254"/>
    </row>
    <row r="19" spans="1:24" s="22" customFormat="1" ht="18.75" customHeight="1">
      <c r="A19" s="917"/>
      <c r="B19" s="172"/>
      <c r="C19" s="173" t="s">
        <v>364</v>
      </c>
      <c r="D19" s="498" t="s">
        <v>498</v>
      </c>
      <c r="E19" s="218">
        <v>350</v>
      </c>
      <c r="F19" s="456"/>
      <c r="G19" s="176"/>
      <c r="H19" s="177" t="s">
        <v>138</v>
      </c>
      <c r="I19" s="498" t="s">
        <v>495</v>
      </c>
      <c r="J19" s="178"/>
      <c r="K19" s="470"/>
      <c r="L19" s="176"/>
      <c r="M19" s="177" t="s">
        <v>364</v>
      </c>
      <c r="N19" s="498" t="s">
        <v>490</v>
      </c>
      <c r="O19" s="178"/>
      <c r="P19" s="470"/>
      <c r="Q19" s="409"/>
      <c r="R19" s="410"/>
      <c r="S19" s="411"/>
      <c r="T19" s="178"/>
      <c r="U19" s="470"/>
      <c r="V19" s="180"/>
      <c r="W19" s="779"/>
      <c r="X19" s="254"/>
    </row>
    <row r="20" spans="1:24" s="22" customFormat="1" ht="18.75" customHeight="1">
      <c r="A20" s="917"/>
      <c r="B20" s="187"/>
      <c r="C20" s="216" t="s">
        <v>365</v>
      </c>
      <c r="D20" s="174" t="s">
        <v>752</v>
      </c>
      <c r="E20" s="218">
        <v>250</v>
      </c>
      <c r="F20" s="456"/>
      <c r="G20" s="188"/>
      <c r="H20" s="219"/>
      <c r="I20" s="217"/>
      <c r="J20" s="220"/>
      <c r="K20" s="470"/>
      <c r="L20" s="188"/>
      <c r="M20" s="219"/>
      <c r="N20" s="217"/>
      <c r="O20" s="220"/>
      <c r="P20" s="470"/>
      <c r="Q20" s="187"/>
      <c r="R20" s="412"/>
      <c r="S20" s="217"/>
      <c r="T20" s="220"/>
      <c r="U20" s="470"/>
      <c r="V20" s="180"/>
      <c r="W20" s="397"/>
      <c r="X20" s="254"/>
    </row>
    <row r="21" spans="1:24" s="22" customFormat="1" ht="18.75" customHeight="1">
      <c r="A21" s="917"/>
      <c r="B21" s="172"/>
      <c r="C21" s="173"/>
      <c r="D21" s="174"/>
      <c r="E21" s="218"/>
      <c r="F21" s="456"/>
      <c r="G21" s="176"/>
      <c r="H21" s="177"/>
      <c r="I21" s="174"/>
      <c r="J21" s="178"/>
      <c r="K21" s="470"/>
      <c r="L21" s="176"/>
      <c r="M21" s="177"/>
      <c r="N21" s="184"/>
      <c r="O21" s="178"/>
      <c r="P21" s="470"/>
      <c r="Q21" s="172"/>
      <c r="R21" s="413"/>
      <c r="S21" s="174"/>
      <c r="T21" s="178"/>
      <c r="U21" s="470"/>
      <c r="V21" s="180"/>
      <c r="W21" s="256"/>
      <c r="X21" s="254"/>
    </row>
    <row r="22" spans="1:24" s="22" customFormat="1" ht="18.75" customHeight="1">
      <c r="A22" s="917"/>
      <c r="B22" s="172"/>
      <c r="C22" s="173" t="s">
        <v>366</v>
      </c>
      <c r="D22" s="498" t="s">
        <v>635</v>
      </c>
      <c r="E22" s="218">
        <v>1300</v>
      </c>
      <c r="F22" s="456"/>
      <c r="G22" s="176"/>
      <c r="H22" s="177" t="s">
        <v>213</v>
      </c>
      <c r="I22" s="498" t="s">
        <v>510</v>
      </c>
      <c r="J22" s="178"/>
      <c r="K22" s="470"/>
      <c r="L22" s="176"/>
      <c r="M22" s="177" t="s">
        <v>366</v>
      </c>
      <c r="N22" s="184" t="s">
        <v>636</v>
      </c>
      <c r="O22" s="178"/>
      <c r="P22" s="470"/>
      <c r="Q22" s="172"/>
      <c r="R22" s="177" t="s">
        <v>433</v>
      </c>
      <c r="S22" s="174"/>
      <c r="T22" s="178">
        <v>200</v>
      </c>
      <c r="U22" s="470"/>
      <c r="V22" s="180"/>
      <c r="W22" s="256"/>
      <c r="X22" s="254"/>
    </row>
    <row r="23" spans="1:24" s="22" customFormat="1" ht="18.75" customHeight="1">
      <c r="A23" s="917"/>
      <c r="B23" s="172"/>
      <c r="C23" s="173" t="s">
        <v>367</v>
      </c>
      <c r="D23" s="174" t="s">
        <v>563</v>
      </c>
      <c r="E23" s="218">
        <v>700</v>
      </c>
      <c r="F23" s="456"/>
      <c r="G23" s="176"/>
      <c r="H23" s="177" t="s">
        <v>511</v>
      </c>
      <c r="I23" s="174" t="s">
        <v>825</v>
      </c>
      <c r="J23" s="178"/>
      <c r="K23" s="470"/>
      <c r="L23" s="176"/>
      <c r="M23" s="177" t="s">
        <v>367</v>
      </c>
      <c r="N23" s="174"/>
      <c r="O23" s="178"/>
      <c r="P23" s="470"/>
      <c r="Q23" s="409"/>
      <c r="R23" s="410"/>
      <c r="S23" s="411"/>
      <c r="T23" s="357"/>
      <c r="U23" s="470"/>
      <c r="V23" s="180"/>
      <c r="W23" s="256"/>
      <c r="X23" s="254"/>
    </row>
    <row r="24" spans="1:24" s="22" customFormat="1" ht="18.75" customHeight="1">
      <c r="A24" s="318"/>
      <c r="B24" s="172"/>
      <c r="C24" s="173"/>
      <c r="D24" s="174"/>
      <c r="E24" s="175"/>
      <c r="F24" s="456"/>
      <c r="G24" s="176"/>
      <c r="H24" s="177"/>
      <c r="I24" s="174"/>
      <c r="J24" s="357"/>
      <c r="K24" s="470"/>
      <c r="L24" s="176"/>
      <c r="M24" s="177"/>
      <c r="N24" s="174"/>
      <c r="O24" s="357"/>
      <c r="P24" s="470"/>
      <c r="Q24" s="172"/>
      <c r="R24" s="413"/>
      <c r="S24" s="174"/>
      <c r="T24" s="357"/>
      <c r="U24" s="470"/>
      <c r="V24" s="180"/>
      <c r="W24" s="256"/>
      <c r="X24" s="254"/>
    </row>
    <row r="25" spans="1:24" s="22" customFormat="1" ht="18.75" customHeight="1">
      <c r="A25" s="200"/>
      <c r="B25" s="172"/>
      <c r="C25" s="173"/>
      <c r="D25" s="174"/>
      <c r="E25" s="175"/>
      <c r="F25" s="456"/>
      <c r="G25" s="176"/>
      <c r="H25" s="177"/>
      <c r="I25" s="174"/>
      <c r="J25" s="357"/>
      <c r="K25" s="470"/>
      <c r="L25" s="176"/>
      <c r="M25" s="177"/>
      <c r="N25" s="174"/>
      <c r="O25" s="304"/>
      <c r="P25" s="470"/>
      <c r="Q25" s="336"/>
      <c r="R25" s="268"/>
      <c r="S25" s="268"/>
      <c r="T25" s="304"/>
      <c r="U25" s="470"/>
      <c r="V25" s="180"/>
      <c r="W25" s="256"/>
      <c r="X25" s="254"/>
    </row>
    <row r="26" spans="1:24" s="22" customFormat="1" ht="18.75" customHeight="1">
      <c r="A26" s="249"/>
      <c r="B26" s="172"/>
      <c r="C26" s="173"/>
      <c r="D26" s="174"/>
      <c r="E26" s="175"/>
      <c r="F26" s="456"/>
      <c r="G26" s="191"/>
      <c r="H26" s="177"/>
      <c r="I26" s="174"/>
      <c r="J26" s="357"/>
      <c r="K26" s="471"/>
      <c r="L26" s="176"/>
      <c r="M26" s="177"/>
      <c r="N26" s="174"/>
      <c r="O26" s="357"/>
      <c r="P26" s="471"/>
      <c r="Q26" s="336"/>
      <c r="R26" s="413"/>
      <c r="S26" s="335"/>
      <c r="T26" s="357"/>
      <c r="U26" s="471"/>
      <c r="V26" s="180"/>
      <c r="W26" s="256"/>
      <c r="X26" s="254"/>
    </row>
    <row r="27" spans="1:24" s="22" customFormat="1" ht="19.5" customHeight="1" thickBot="1">
      <c r="A27" s="91"/>
      <c r="B27" s="867">
        <f>COUNTA(C18:C26)</f>
        <v>5</v>
      </c>
      <c r="C27" s="868"/>
      <c r="D27" s="869"/>
      <c r="E27" s="135">
        <f>SUM(E18:E26)</f>
        <v>4750</v>
      </c>
      <c r="F27" s="445">
        <f>SUM(F18:F26)</f>
        <v>0</v>
      </c>
      <c r="G27" s="870">
        <f>COUNTA(H18:H26)</f>
        <v>4</v>
      </c>
      <c r="H27" s="871"/>
      <c r="I27" s="872"/>
      <c r="J27" s="453">
        <f>SUM(J18:J26)</f>
        <v>0</v>
      </c>
      <c r="K27" s="461">
        <f>SUM(K18:K26)</f>
        <v>0</v>
      </c>
      <c r="L27" s="873">
        <f>COUNTA(M18:M26)</f>
        <v>4</v>
      </c>
      <c r="M27" s="874"/>
      <c r="N27" s="875"/>
      <c r="O27" s="453">
        <f>SUM(O18:O26)</f>
        <v>0</v>
      </c>
      <c r="P27" s="461">
        <f>SUM(P18:P26)</f>
        <v>0</v>
      </c>
      <c r="Q27" s="873">
        <f>COUNTA(R18:R26)</f>
        <v>2</v>
      </c>
      <c r="R27" s="874"/>
      <c r="S27" s="875"/>
      <c r="T27" s="453">
        <f>SUM(T18:T26)</f>
        <v>600</v>
      </c>
      <c r="U27" s="462">
        <f>SUM(U18:U26)</f>
        <v>0</v>
      </c>
      <c r="V27" s="52"/>
      <c r="W27" s="56"/>
      <c r="X27" s="57"/>
    </row>
    <row r="28" spans="1:24" ht="15" customHeight="1">
      <c r="A28" s="193"/>
      <c r="B28" s="193"/>
      <c r="C28" s="194"/>
      <c r="D28" s="195"/>
      <c r="E28" s="196"/>
      <c r="F28" s="196"/>
      <c r="G28" s="196"/>
      <c r="H28" s="194"/>
      <c r="I28" s="197"/>
      <c r="J28" s="198"/>
      <c r="K28" s="196"/>
      <c r="L28" s="196"/>
      <c r="M28" s="194"/>
      <c r="N28" s="197"/>
      <c r="O28" s="198"/>
      <c r="P28" s="198"/>
      <c r="Q28" s="196"/>
      <c r="R28" s="194"/>
      <c r="S28" s="197"/>
      <c r="T28" s="198"/>
      <c r="U28" s="198"/>
      <c r="V28" s="914" t="s">
        <v>547</v>
      </c>
      <c r="W28" s="914"/>
      <c r="X28" s="914"/>
    </row>
    <row r="29" spans="1:24" s="11" customFormat="1" ht="19.5" customHeight="1" thickBot="1">
      <c r="A29" s="147" t="s">
        <v>10</v>
      </c>
      <c r="B29" s="148"/>
      <c r="C29" s="149" t="s">
        <v>567</v>
      </c>
      <c r="D29" s="148"/>
      <c r="E29" s="150"/>
      <c r="F29" s="151"/>
      <c r="G29" s="909" t="s">
        <v>591</v>
      </c>
      <c r="H29" s="910"/>
      <c r="I29" s="911">
        <f>E38+J38+O38+T38</f>
        <v>4450</v>
      </c>
      <c r="J29" s="911"/>
      <c r="K29" s="911"/>
      <c r="L29" s="154"/>
      <c r="M29" s="155"/>
      <c r="N29" s="156"/>
      <c r="O29" s="153"/>
      <c r="P29" s="157"/>
      <c r="Q29" s="153"/>
      <c r="R29" s="157"/>
      <c r="S29" s="156"/>
      <c r="T29" s="153"/>
      <c r="U29" s="153"/>
      <c r="V29" s="153"/>
      <c r="W29" s="912">
        <f>三重県表紙!U36</f>
        <v>45778</v>
      </c>
      <c r="X29" s="913"/>
    </row>
    <row r="30" spans="1:24" s="11" customFormat="1" ht="18.75" customHeight="1">
      <c r="A30" s="199" t="s">
        <v>9</v>
      </c>
      <c r="B30" s="159" t="s">
        <v>1</v>
      </c>
      <c r="C30" s="160"/>
      <c r="D30" s="161"/>
      <c r="E30" s="162"/>
      <c r="F30" s="163" t="s">
        <v>141</v>
      </c>
      <c r="G30" s="164" t="s">
        <v>2</v>
      </c>
      <c r="H30" s="164"/>
      <c r="I30" s="165"/>
      <c r="J30" s="166"/>
      <c r="K30" s="167" t="s">
        <v>11</v>
      </c>
      <c r="L30" s="168" t="s">
        <v>5</v>
      </c>
      <c r="M30" s="164"/>
      <c r="N30" s="165"/>
      <c r="O30" s="166"/>
      <c r="P30" s="169" t="s">
        <v>11</v>
      </c>
      <c r="Q30" s="168" t="s">
        <v>82</v>
      </c>
      <c r="R30" s="164"/>
      <c r="S30" s="165"/>
      <c r="T30" s="166"/>
      <c r="U30" s="167" t="s">
        <v>83</v>
      </c>
      <c r="V30" s="168" t="s">
        <v>12</v>
      </c>
      <c r="W30" s="164"/>
      <c r="X30" s="170"/>
    </row>
    <row r="31" spans="1:24" s="22" customFormat="1" ht="18.75" customHeight="1">
      <c r="A31" s="915" t="s">
        <v>200</v>
      </c>
      <c r="B31" s="172"/>
      <c r="C31" s="173" t="s">
        <v>368</v>
      </c>
      <c r="D31" s="174" t="s">
        <v>610</v>
      </c>
      <c r="E31" s="175">
        <v>1450</v>
      </c>
      <c r="F31" s="456"/>
      <c r="G31" s="251"/>
      <c r="H31" s="177" t="s">
        <v>214</v>
      </c>
      <c r="I31" s="507" t="s">
        <v>525</v>
      </c>
      <c r="J31" s="178"/>
      <c r="K31" s="469"/>
      <c r="L31" s="176"/>
      <c r="M31" s="177" t="s">
        <v>214</v>
      </c>
      <c r="N31" s="174" t="s">
        <v>85</v>
      </c>
      <c r="O31" s="178"/>
      <c r="P31" s="469"/>
      <c r="Q31" s="172"/>
      <c r="R31" s="177" t="s">
        <v>612</v>
      </c>
      <c r="S31" s="174"/>
      <c r="T31" s="178">
        <v>1650</v>
      </c>
      <c r="U31" s="469"/>
      <c r="V31" s="180"/>
      <c r="W31" s="256"/>
      <c r="X31" s="254"/>
    </row>
    <row r="32" spans="1:24" s="22" customFormat="1" ht="18.75" customHeight="1">
      <c r="A32" s="917"/>
      <c r="B32" s="187"/>
      <c r="C32" s="216"/>
      <c r="D32" s="217"/>
      <c r="E32" s="218"/>
      <c r="F32" s="456"/>
      <c r="G32" s="188"/>
      <c r="H32" s="219"/>
      <c r="I32" s="185"/>
      <c r="J32" s="220"/>
      <c r="K32" s="470"/>
      <c r="L32" s="188"/>
      <c r="M32" s="219"/>
      <c r="N32" s="184"/>
      <c r="O32" s="220"/>
      <c r="P32" s="470"/>
      <c r="Q32" s="414"/>
      <c r="R32" s="501"/>
      <c r="S32" s="415"/>
      <c r="T32" s="220"/>
      <c r="U32" s="470"/>
      <c r="V32" s="180"/>
      <c r="W32" s="256"/>
      <c r="X32" s="254"/>
    </row>
    <row r="33" spans="1:24" s="22" customFormat="1" ht="18.75" customHeight="1">
      <c r="A33" s="917"/>
      <c r="B33" s="172"/>
      <c r="C33" s="173" t="s">
        <v>61</v>
      </c>
      <c r="D33" s="174"/>
      <c r="E33" s="175">
        <v>50</v>
      </c>
      <c r="F33" s="456"/>
      <c r="G33" s="176"/>
      <c r="H33" s="177" t="s">
        <v>61</v>
      </c>
      <c r="I33" s="498" t="s">
        <v>856</v>
      </c>
      <c r="J33" s="178"/>
      <c r="K33" s="470"/>
      <c r="L33" s="176"/>
      <c r="M33" s="177" t="s">
        <v>61</v>
      </c>
      <c r="N33" s="184" t="s">
        <v>645</v>
      </c>
      <c r="O33" s="178">
        <v>300</v>
      </c>
      <c r="P33" s="470"/>
      <c r="Q33" s="336"/>
      <c r="R33" s="177"/>
      <c r="S33" s="335"/>
      <c r="T33" s="178"/>
      <c r="U33" s="470"/>
      <c r="V33" s="180"/>
      <c r="W33" s="256"/>
      <c r="X33" s="254"/>
    </row>
    <row r="34" spans="1:24" s="22" customFormat="1" ht="18.75" customHeight="1">
      <c r="A34" s="917"/>
      <c r="B34" s="172"/>
      <c r="C34" s="173" t="s">
        <v>369</v>
      </c>
      <c r="D34" s="174" t="s">
        <v>610</v>
      </c>
      <c r="E34" s="175">
        <v>650</v>
      </c>
      <c r="F34" s="456"/>
      <c r="G34" s="176"/>
      <c r="H34" s="177" t="s">
        <v>851</v>
      </c>
      <c r="I34" s="185" t="s">
        <v>526</v>
      </c>
      <c r="J34" s="178"/>
      <c r="K34" s="470"/>
      <c r="L34" s="176"/>
      <c r="M34" s="177" t="s">
        <v>851</v>
      </c>
      <c r="N34" s="174" t="s">
        <v>85</v>
      </c>
      <c r="O34" s="178"/>
      <c r="P34" s="470"/>
      <c r="Q34" s="336"/>
      <c r="R34" s="177"/>
      <c r="S34" s="335"/>
      <c r="T34" s="178"/>
      <c r="U34" s="470"/>
      <c r="V34" s="180"/>
      <c r="W34" s="256"/>
      <c r="X34" s="254"/>
    </row>
    <row r="35" spans="1:24" s="22" customFormat="1" ht="18.75" customHeight="1">
      <c r="A35" s="917"/>
      <c r="B35" s="172"/>
      <c r="C35" s="173" t="s">
        <v>852</v>
      </c>
      <c r="D35" s="174"/>
      <c r="E35" s="175">
        <v>50</v>
      </c>
      <c r="F35" s="456"/>
      <c r="G35" s="176"/>
      <c r="H35" s="177" t="s">
        <v>853</v>
      </c>
      <c r="I35" s="498" t="s">
        <v>856</v>
      </c>
      <c r="J35" s="178"/>
      <c r="K35" s="470"/>
      <c r="L35" s="176"/>
      <c r="M35" s="177" t="s">
        <v>853</v>
      </c>
      <c r="N35" s="184" t="s">
        <v>645</v>
      </c>
      <c r="O35" s="178">
        <v>300</v>
      </c>
      <c r="P35" s="470"/>
      <c r="Q35" s="336"/>
      <c r="R35" s="177"/>
      <c r="S35" s="335"/>
      <c r="T35" s="178"/>
      <c r="U35" s="470"/>
      <c r="V35" s="180"/>
      <c r="W35" s="256"/>
      <c r="X35" s="254"/>
    </row>
    <row r="36" spans="1:24" s="22" customFormat="1" ht="18.75" customHeight="1">
      <c r="A36" s="318"/>
      <c r="B36" s="172"/>
      <c r="C36" s="173"/>
      <c r="D36" s="174"/>
      <c r="E36" s="175"/>
      <c r="F36" s="456"/>
      <c r="G36" s="176"/>
      <c r="H36" s="177"/>
      <c r="I36" s="174"/>
      <c r="J36" s="178"/>
      <c r="K36" s="470"/>
      <c r="L36" s="176"/>
      <c r="M36" s="177"/>
      <c r="N36" s="174"/>
      <c r="O36" s="178"/>
      <c r="P36" s="470"/>
      <c r="Q36" s="336"/>
      <c r="R36" s="177"/>
      <c r="S36" s="335"/>
      <c r="T36" s="178"/>
      <c r="U36" s="470"/>
      <c r="V36" s="180"/>
      <c r="W36" s="256"/>
      <c r="X36" s="254"/>
    </row>
    <row r="37" spans="1:24" s="22" customFormat="1" ht="18.75" customHeight="1">
      <c r="A37" s="249"/>
      <c r="B37" s="172"/>
      <c r="C37" s="173"/>
      <c r="D37" s="174"/>
      <c r="E37" s="175"/>
      <c r="F37" s="456"/>
      <c r="G37" s="191"/>
      <c r="H37" s="177"/>
      <c r="I37" s="174"/>
      <c r="J37" s="178"/>
      <c r="K37" s="471"/>
      <c r="L37" s="176"/>
      <c r="M37" s="177"/>
      <c r="N37" s="174"/>
      <c r="O37" s="178"/>
      <c r="P37" s="471"/>
      <c r="Q37" s="336"/>
      <c r="R37" s="177"/>
      <c r="S37" s="335"/>
      <c r="T37" s="178"/>
      <c r="U37" s="471"/>
      <c r="V37" s="180"/>
      <c r="W37" s="256"/>
      <c r="X37" s="254"/>
    </row>
    <row r="38" spans="1:24" s="22" customFormat="1" ht="19.5" customHeight="1" thickBot="1">
      <c r="A38" s="91"/>
      <c r="B38" s="867">
        <f>COUNTA(C31:C37)</f>
        <v>4</v>
      </c>
      <c r="C38" s="868"/>
      <c r="D38" s="869"/>
      <c r="E38" s="135">
        <f>SUM(E31:E37)</f>
        <v>2200</v>
      </c>
      <c r="F38" s="445">
        <f>SUM(F31:F37)</f>
        <v>0</v>
      </c>
      <c r="G38" s="870">
        <f>COUNTA(H31:H37)</f>
        <v>4</v>
      </c>
      <c r="H38" s="871"/>
      <c r="I38" s="872"/>
      <c r="J38" s="96">
        <f>SUM(J31:J37)</f>
        <v>0</v>
      </c>
      <c r="K38" s="461">
        <f>SUM(K31:K37)</f>
        <v>0</v>
      </c>
      <c r="L38" s="873">
        <f>COUNTA(M31:M37)</f>
        <v>4</v>
      </c>
      <c r="M38" s="874"/>
      <c r="N38" s="875"/>
      <c r="O38" s="96">
        <f>SUM(O31:O37)</f>
        <v>600</v>
      </c>
      <c r="P38" s="461">
        <f>SUM(P31:P37)</f>
        <v>0</v>
      </c>
      <c r="Q38" s="873">
        <f>COUNTA(R31:R37)</f>
        <v>1</v>
      </c>
      <c r="R38" s="874"/>
      <c r="S38" s="875"/>
      <c r="T38" s="96">
        <f>SUM(T31:T37)</f>
        <v>1650</v>
      </c>
      <c r="U38" s="462">
        <f>SUM(U31:U37)</f>
        <v>0</v>
      </c>
      <c r="V38" s="52"/>
      <c r="W38" s="56"/>
      <c r="X38" s="57"/>
    </row>
  </sheetData>
  <mergeCells count="33">
    <mergeCell ref="V2:X4"/>
    <mergeCell ref="V5:X5"/>
    <mergeCell ref="V15:X15"/>
    <mergeCell ref="Q38:S38"/>
    <mergeCell ref="W29:X29"/>
    <mergeCell ref="W16:X16"/>
    <mergeCell ref="W6:X6"/>
    <mergeCell ref="Q14:S14"/>
    <mergeCell ref="Q27:S27"/>
    <mergeCell ref="Q10:S10"/>
    <mergeCell ref="L38:N38"/>
    <mergeCell ref="G29:H29"/>
    <mergeCell ref="G27:I27"/>
    <mergeCell ref="L27:N27"/>
    <mergeCell ref="I29:K29"/>
    <mergeCell ref="A18:A23"/>
    <mergeCell ref="B38:D38"/>
    <mergeCell ref="G38:I38"/>
    <mergeCell ref="A31:A35"/>
    <mergeCell ref="B27:D27"/>
    <mergeCell ref="G16:H16"/>
    <mergeCell ref="B14:D14"/>
    <mergeCell ref="G14:I14"/>
    <mergeCell ref="V28:X28"/>
    <mergeCell ref="L14:N14"/>
    <mergeCell ref="I16:K16"/>
    <mergeCell ref="G6:H6"/>
    <mergeCell ref="P1:U4"/>
    <mergeCell ref="K1:M2"/>
    <mergeCell ref="K3:M4"/>
    <mergeCell ref="B1:H2"/>
    <mergeCell ref="B3:H4"/>
    <mergeCell ref="I6:K6"/>
  </mergeCells>
  <phoneticPr fontId="5"/>
  <dataValidations count="1">
    <dataValidation type="whole" operator="lessThanOrEqual" showInputMessage="1" showErrorMessage="1" sqref="K8:K13 P8:P13 U8:U9 U12:U13 K18:K26 P18:P26 U18:U26 F18:F26 P31:P37 K31:K37 U31:U37 F31:F37 F8:F13" xr:uid="{00000000-0002-0000-0F00-000000000000}">
      <formula1>E8</formula1>
    </dataValidation>
  </dataValidations>
  <hyperlinks>
    <hyperlink ref="V28:X28" location="三重県表紙!A1" display="三重県表紙へ戻る" xr:uid="{00000000-0004-0000-0F00-000000000000}"/>
    <hyperlink ref="V15:X15" location="三重県表紙!A1" display="三重県表紙へ戻る" xr:uid="{00000000-0004-0000-0F00-000001000000}"/>
    <hyperlink ref="V5:X5" location="三重県表紙!A1" display="三重県表紙へ戻る" xr:uid="{00000000-0004-0000-0F00-000002000000}"/>
  </hyperlinks>
  <printOptions horizontalCentered="1" verticalCentered="1"/>
  <pageMargins left="0.25" right="0.37" top="0.3" bottom="0.31" header="0.19685039370078741" footer="0.19685039370078741"/>
  <pageSetup paperSize="9" scale="85" firstPageNumber="67" fitToHeight="0" orientation="landscape" horizontalDpi="4294967292" verticalDpi="400" r:id="rId1"/>
  <headerFooter alignWithMargins="0">
    <oddFooter>&amp;C－&amp;P－&amp;R中日興業（株）</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X39"/>
  <sheetViews>
    <sheetView showZeros="0" zoomScale="75" workbookViewId="0"/>
  </sheetViews>
  <sheetFormatPr defaultRowHeight="15" customHeight="1"/>
  <cols>
    <col min="1" max="1" width="9.25" style="2" customWidth="1"/>
    <col min="2" max="2" width="1.625" style="2" customWidth="1"/>
    <col min="3" max="3" width="16.375" style="6" customWidth="1"/>
    <col min="4" max="4" width="3.125" style="38" customWidth="1"/>
    <col min="5" max="6" width="9.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25" style="6" customWidth="1"/>
    <col min="24" max="24" width="8.625"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950"/>
      <c r="M1" s="951"/>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952"/>
      <c r="L2" s="952"/>
      <c r="M2" s="953"/>
      <c r="N2" s="432"/>
      <c r="O2" s="433"/>
      <c r="P2" s="905"/>
      <c r="Q2" s="905"/>
      <c r="R2" s="905"/>
      <c r="S2" s="905"/>
      <c r="T2" s="905"/>
      <c r="U2" s="906"/>
      <c r="V2" s="880">
        <f>三重県表紙!S2</f>
        <v>0</v>
      </c>
      <c r="W2" s="921"/>
      <c r="X2" s="922"/>
    </row>
    <row r="3" spans="1:24" ht="18" customHeight="1">
      <c r="A3" s="426" t="s">
        <v>95</v>
      </c>
      <c r="B3" s="899">
        <f>三重県表紙!C3</f>
        <v>0</v>
      </c>
      <c r="C3" s="899"/>
      <c r="D3" s="899"/>
      <c r="E3" s="899"/>
      <c r="F3" s="899"/>
      <c r="G3" s="899"/>
      <c r="H3" s="900"/>
      <c r="I3" s="434" t="s">
        <v>96</v>
      </c>
      <c r="J3" s="424"/>
      <c r="K3" s="887">
        <f>F24+K24+P24+U20+U24+F36+K36+P36+U31+U36</f>
        <v>0</v>
      </c>
      <c r="L3" s="887"/>
      <c r="M3" s="888"/>
      <c r="N3" s="435"/>
      <c r="O3" s="436"/>
      <c r="P3" s="905"/>
      <c r="Q3" s="905"/>
      <c r="R3" s="905"/>
      <c r="S3" s="905"/>
      <c r="T3" s="905"/>
      <c r="U3" s="906"/>
      <c r="V3" s="880"/>
      <c r="W3" s="921"/>
      <c r="X3" s="922"/>
    </row>
    <row r="4" spans="1:24" ht="18" customHeight="1">
      <c r="A4" s="437"/>
      <c r="B4" s="901"/>
      <c r="C4" s="901"/>
      <c r="D4" s="901"/>
      <c r="E4" s="901"/>
      <c r="F4" s="901"/>
      <c r="G4" s="901"/>
      <c r="H4" s="902"/>
      <c r="I4" s="437"/>
      <c r="J4" s="438"/>
      <c r="K4" s="889"/>
      <c r="L4" s="889"/>
      <c r="M4" s="890"/>
      <c r="N4" s="439"/>
      <c r="O4" s="440"/>
      <c r="P4" s="907"/>
      <c r="Q4" s="907"/>
      <c r="R4" s="907"/>
      <c r="S4" s="907"/>
      <c r="T4" s="907"/>
      <c r="U4" s="908"/>
      <c r="V4" s="923"/>
      <c r="W4" s="924"/>
      <c r="X4" s="925"/>
    </row>
    <row r="5" spans="1:24" ht="15" customHeight="1">
      <c r="V5" s="914" t="s">
        <v>547</v>
      </c>
      <c r="W5" s="914"/>
      <c r="X5" s="914"/>
    </row>
    <row r="6" spans="1:24" s="11" customFormat="1" ht="19.5" customHeight="1" thickBot="1">
      <c r="A6" s="147" t="s">
        <v>10</v>
      </c>
      <c r="B6" s="148"/>
      <c r="C6" s="149" t="s">
        <v>187</v>
      </c>
      <c r="D6" s="148"/>
      <c r="E6" s="150"/>
      <c r="F6" s="151"/>
      <c r="G6" s="909" t="s">
        <v>591</v>
      </c>
      <c r="H6" s="910"/>
      <c r="I6" s="911">
        <f>E24+J24+O24+T20</f>
        <v>17450</v>
      </c>
      <c r="J6" s="911"/>
      <c r="K6" s="911"/>
      <c r="L6" s="468"/>
      <c r="M6" s="155"/>
      <c r="N6" s="156"/>
      <c r="O6" s="153"/>
      <c r="P6" s="153"/>
      <c r="Q6" s="153"/>
      <c r="R6" s="157"/>
      <c r="S6" s="156"/>
      <c r="T6" s="153"/>
      <c r="U6" s="153"/>
      <c r="V6" s="153"/>
      <c r="W6" s="912">
        <f>三重県表紙!U36</f>
        <v>45778</v>
      </c>
      <c r="X6" s="913"/>
    </row>
    <row r="7" spans="1:24" s="11" customFormat="1" ht="18" customHeight="1">
      <c r="A7" s="199" t="s">
        <v>9</v>
      </c>
      <c r="B7" s="159" t="s">
        <v>1</v>
      </c>
      <c r="C7" s="160"/>
      <c r="D7" s="161"/>
      <c r="E7" s="162"/>
      <c r="F7" s="163" t="s">
        <v>141</v>
      </c>
      <c r="G7" s="164" t="s">
        <v>2</v>
      </c>
      <c r="H7" s="164"/>
      <c r="I7" s="165"/>
      <c r="J7" s="166"/>
      <c r="K7" s="167" t="s">
        <v>62</v>
      </c>
      <c r="L7" s="168" t="s">
        <v>5</v>
      </c>
      <c r="M7" s="164"/>
      <c r="N7" s="165"/>
      <c r="O7" s="166"/>
      <c r="P7" s="169" t="s">
        <v>62</v>
      </c>
      <c r="Q7" s="168" t="s">
        <v>82</v>
      </c>
      <c r="R7" s="164"/>
      <c r="S7" s="165"/>
      <c r="T7" s="166"/>
      <c r="U7" s="167" t="s">
        <v>83</v>
      </c>
      <c r="V7" s="168" t="s">
        <v>63</v>
      </c>
      <c r="W7" s="164"/>
      <c r="X7" s="170"/>
    </row>
    <row r="8" spans="1:24" s="22" customFormat="1" ht="17.45" customHeight="1">
      <c r="A8" s="249"/>
      <c r="B8" s="343"/>
      <c r="C8" s="173" t="s">
        <v>370</v>
      </c>
      <c r="D8" s="335" t="s">
        <v>504</v>
      </c>
      <c r="E8" s="175">
        <v>1650</v>
      </c>
      <c r="F8" s="456"/>
      <c r="G8" s="251" t="s">
        <v>84</v>
      </c>
      <c r="H8" s="177" t="s">
        <v>519</v>
      </c>
      <c r="I8" s="184" t="s">
        <v>796</v>
      </c>
      <c r="J8" s="178">
        <v>2950</v>
      </c>
      <c r="K8" s="469"/>
      <c r="L8" s="176"/>
      <c r="M8" s="177" t="s">
        <v>797</v>
      </c>
      <c r="N8" s="184" t="s">
        <v>645</v>
      </c>
      <c r="O8" s="178"/>
      <c r="P8" s="469"/>
      <c r="Q8" s="172"/>
      <c r="R8" s="177" t="s">
        <v>522</v>
      </c>
      <c r="S8" s="335" t="s">
        <v>752</v>
      </c>
      <c r="T8" s="178">
        <v>2550</v>
      </c>
      <c r="U8" s="469"/>
      <c r="V8" s="252"/>
      <c r="W8" s="488" t="s">
        <v>473</v>
      </c>
      <c r="X8" s="254"/>
    </row>
    <row r="9" spans="1:24" s="22" customFormat="1" ht="17.45" customHeight="1">
      <c r="A9" s="249"/>
      <c r="B9" s="172"/>
      <c r="C9" s="173" t="s">
        <v>371</v>
      </c>
      <c r="D9" s="335"/>
      <c r="E9" s="175">
        <v>1000</v>
      </c>
      <c r="F9" s="456"/>
      <c r="G9" s="176"/>
      <c r="H9" s="177" t="s">
        <v>520</v>
      </c>
      <c r="I9" s="184" t="s">
        <v>750</v>
      </c>
      <c r="J9" s="178"/>
      <c r="K9" s="470"/>
      <c r="L9" s="176"/>
      <c r="M9" s="177" t="s">
        <v>568</v>
      </c>
      <c r="N9" s="184" t="s">
        <v>802</v>
      </c>
      <c r="O9" s="178">
        <v>1150</v>
      </c>
      <c r="P9" s="470"/>
      <c r="Q9" s="187"/>
      <c r="R9" s="219" t="s">
        <v>434</v>
      </c>
      <c r="S9" s="400"/>
      <c r="T9" s="220">
        <v>1750</v>
      </c>
      <c r="U9" s="470"/>
      <c r="V9" s="252"/>
      <c r="W9" s="397" t="s">
        <v>858</v>
      </c>
      <c r="X9" s="254"/>
    </row>
    <row r="10" spans="1:24" s="22" customFormat="1" ht="17.45" customHeight="1">
      <c r="A10" s="249"/>
      <c r="B10" s="395"/>
      <c r="C10" s="173"/>
      <c r="D10" s="416"/>
      <c r="E10" s="175"/>
      <c r="F10" s="456"/>
      <c r="G10" s="176" t="s">
        <v>77</v>
      </c>
      <c r="H10" s="177" t="s">
        <v>521</v>
      </c>
      <c r="I10" s="261" t="s">
        <v>184</v>
      </c>
      <c r="J10" s="178">
        <v>100</v>
      </c>
      <c r="K10" s="470"/>
      <c r="L10" s="176"/>
      <c r="M10" s="177"/>
      <c r="N10" s="174"/>
      <c r="O10" s="178"/>
      <c r="P10" s="470"/>
      <c r="Q10" s="292"/>
      <c r="R10" s="293"/>
      <c r="S10" s="295"/>
      <c r="T10" s="294"/>
      <c r="U10" s="470"/>
      <c r="V10" s="323"/>
      <c r="W10" s="397" t="s">
        <v>801</v>
      </c>
      <c r="X10" s="254"/>
    </row>
    <row r="11" spans="1:24" s="22" customFormat="1" ht="17.45" customHeight="1">
      <c r="A11" s="249"/>
      <c r="B11" s="395"/>
      <c r="C11" s="173" t="s">
        <v>372</v>
      </c>
      <c r="D11" s="416" t="s">
        <v>504</v>
      </c>
      <c r="E11" s="175">
        <v>100</v>
      </c>
      <c r="F11" s="456"/>
      <c r="G11" s="176"/>
      <c r="H11" s="177"/>
      <c r="I11" s="174"/>
      <c r="J11" s="178"/>
      <c r="K11" s="470"/>
      <c r="L11" s="176"/>
      <c r="M11" s="177"/>
      <c r="N11" s="174"/>
      <c r="O11" s="178"/>
      <c r="P11" s="470"/>
      <c r="Q11" s="298"/>
      <c r="R11" s="324"/>
      <c r="S11" s="417"/>
      <c r="T11" s="299"/>
      <c r="U11" s="470"/>
      <c r="V11" s="323"/>
      <c r="W11" s="397"/>
      <c r="X11" s="254"/>
    </row>
    <row r="12" spans="1:24" s="22" customFormat="1" ht="17.45" customHeight="1">
      <c r="A12" s="249"/>
      <c r="B12" s="395"/>
      <c r="C12" s="173" t="s">
        <v>373</v>
      </c>
      <c r="D12" s="184" t="s">
        <v>597</v>
      </c>
      <c r="E12" s="175">
        <v>500</v>
      </c>
      <c r="F12" s="456"/>
      <c r="G12" s="176"/>
      <c r="H12" s="177"/>
      <c r="I12" s="174"/>
      <c r="J12" s="178"/>
      <c r="K12" s="470"/>
      <c r="L12" s="176"/>
      <c r="M12" s="177" t="s">
        <v>212</v>
      </c>
      <c r="N12" s="184" t="s">
        <v>499</v>
      </c>
      <c r="O12" s="178"/>
      <c r="P12" s="470"/>
      <c r="Q12" s="298"/>
      <c r="R12" s="177"/>
      <c r="S12" s="417"/>
      <c r="T12" s="178"/>
      <c r="U12" s="470"/>
      <c r="V12" s="323"/>
      <c r="W12" s="397"/>
      <c r="X12" s="254"/>
    </row>
    <row r="13" spans="1:24" s="22" customFormat="1" ht="17.45" customHeight="1">
      <c r="A13" s="249"/>
      <c r="B13" s="395"/>
      <c r="C13" s="173" t="s">
        <v>513</v>
      </c>
      <c r="D13" s="184" t="s">
        <v>597</v>
      </c>
      <c r="E13" s="175">
        <v>400</v>
      </c>
      <c r="F13" s="456"/>
      <c r="G13" s="176"/>
      <c r="H13" s="177" t="s">
        <v>474</v>
      </c>
      <c r="I13" s="184" t="s">
        <v>492</v>
      </c>
      <c r="J13" s="178"/>
      <c r="K13" s="470"/>
      <c r="L13" s="176"/>
      <c r="M13" s="177" t="s">
        <v>176</v>
      </c>
      <c r="N13" s="184" t="s">
        <v>490</v>
      </c>
      <c r="O13" s="178"/>
      <c r="P13" s="470"/>
      <c r="Q13" s="172"/>
      <c r="R13" s="177"/>
      <c r="S13" s="335"/>
      <c r="T13" s="178"/>
      <c r="U13" s="470"/>
      <c r="V13" s="323" t="s">
        <v>882</v>
      </c>
      <c r="W13" s="256"/>
      <c r="X13" s="254"/>
    </row>
    <row r="14" spans="1:24" s="22" customFormat="1" ht="17.45" customHeight="1">
      <c r="A14" s="249"/>
      <c r="B14" s="395"/>
      <c r="C14" s="173" t="s">
        <v>515</v>
      </c>
      <c r="D14" s="184" t="s">
        <v>597</v>
      </c>
      <c r="E14" s="175">
        <v>550</v>
      </c>
      <c r="F14" s="456"/>
      <c r="G14" s="176"/>
      <c r="H14" s="177" t="s">
        <v>475</v>
      </c>
      <c r="I14" s="184" t="s">
        <v>492</v>
      </c>
      <c r="J14" s="178"/>
      <c r="K14" s="470"/>
      <c r="L14" s="176"/>
      <c r="M14" s="177" t="s">
        <v>177</v>
      </c>
      <c r="N14" s="184" t="s">
        <v>490</v>
      </c>
      <c r="O14" s="178"/>
      <c r="P14" s="470"/>
      <c r="Q14" s="172"/>
      <c r="R14" s="177"/>
      <c r="S14" s="335"/>
      <c r="T14" s="178"/>
      <c r="U14" s="470"/>
      <c r="V14" s="180"/>
      <c r="W14" s="253" t="s">
        <v>883</v>
      </c>
      <c r="X14" s="254"/>
    </row>
    <row r="15" spans="1:24" s="22" customFormat="1" ht="17.45" customHeight="1">
      <c r="A15" s="318"/>
      <c r="B15" s="395"/>
      <c r="C15" s="173" t="s">
        <v>514</v>
      </c>
      <c r="D15" s="184" t="s">
        <v>597</v>
      </c>
      <c r="E15" s="175">
        <v>1450</v>
      </c>
      <c r="F15" s="456"/>
      <c r="G15" s="176"/>
      <c r="H15" s="177" t="s">
        <v>209</v>
      </c>
      <c r="I15" s="184" t="s">
        <v>492</v>
      </c>
      <c r="J15" s="178"/>
      <c r="K15" s="470"/>
      <c r="L15" s="176"/>
      <c r="M15" s="177" t="s">
        <v>209</v>
      </c>
      <c r="N15" s="184" t="s">
        <v>490</v>
      </c>
      <c r="O15" s="178"/>
      <c r="P15" s="470"/>
      <c r="Q15" s="172"/>
      <c r="R15" s="177"/>
      <c r="S15" s="335"/>
      <c r="T15" s="178"/>
      <c r="U15" s="470"/>
      <c r="V15" s="180"/>
      <c r="W15" s="253" t="s">
        <v>884</v>
      </c>
      <c r="X15" s="271"/>
    </row>
    <row r="16" spans="1:24" s="22" customFormat="1" ht="17.45" customHeight="1">
      <c r="A16" s="318"/>
      <c r="B16" s="395"/>
      <c r="C16" s="173" t="s">
        <v>516</v>
      </c>
      <c r="D16" s="184" t="s">
        <v>597</v>
      </c>
      <c r="E16" s="175">
        <v>400</v>
      </c>
      <c r="F16" s="456"/>
      <c r="G16" s="176"/>
      <c r="H16" s="177" t="s">
        <v>210</v>
      </c>
      <c r="I16" s="184" t="s">
        <v>492</v>
      </c>
      <c r="J16" s="178"/>
      <c r="K16" s="470"/>
      <c r="L16" s="176"/>
      <c r="M16" s="177" t="s">
        <v>210</v>
      </c>
      <c r="N16" s="184" t="s">
        <v>490</v>
      </c>
      <c r="O16" s="178"/>
      <c r="P16" s="470"/>
      <c r="Q16" s="172"/>
      <c r="R16" s="177"/>
      <c r="S16" s="335"/>
      <c r="T16" s="178"/>
      <c r="U16" s="470"/>
      <c r="V16" s="180"/>
      <c r="W16" s="253" t="s">
        <v>885</v>
      </c>
      <c r="X16" s="271"/>
    </row>
    <row r="17" spans="1:24" s="22" customFormat="1" ht="17.45" customHeight="1">
      <c r="A17" s="318"/>
      <c r="B17" s="395"/>
      <c r="C17" s="173" t="s">
        <v>517</v>
      </c>
      <c r="D17" s="184" t="s">
        <v>597</v>
      </c>
      <c r="E17" s="175">
        <v>1250</v>
      </c>
      <c r="F17" s="456"/>
      <c r="G17" s="176"/>
      <c r="H17" s="177" t="s">
        <v>211</v>
      </c>
      <c r="I17" s="184" t="s">
        <v>492</v>
      </c>
      <c r="J17" s="178"/>
      <c r="K17" s="470"/>
      <c r="L17" s="176"/>
      <c r="M17" s="177" t="s">
        <v>211</v>
      </c>
      <c r="N17" s="184" t="s">
        <v>490</v>
      </c>
      <c r="O17" s="178"/>
      <c r="P17" s="470"/>
      <c r="Q17" s="172"/>
      <c r="R17" s="177"/>
      <c r="S17" s="335"/>
      <c r="T17" s="178"/>
      <c r="U17" s="470"/>
      <c r="V17" s="180"/>
      <c r="W17" s="397"/>
      <c r="X17" s="271" t="s">
        <v>76</v>
      </c>
    </row>
    <row r="18" spans="1:24" s="22" customFormat="1" ht="17.45" customHeight="1">
      <c r="A18" s="318"/>
      <c r="B18" s="395"/>
      <c r="C18" s="173" t="s">
        <v>518</v>
      </c>
      <c r="D18" s="184" t="s">
        <v>597</v>
      </c>
      <c r="E18" s="175">
        <v>1650</v>
      </c>
      <c r="F18" s="456"/>
      <c r="G18" s="176"/>
      <c r="H18" s="177" t="s">
        <v>208</v>
      </c>
      <c r="I18" s="184" t="s">
        <v>492</v>
      </c>
      <c r="J18" s="178"/>
      <c r="K18" s="470"/>
      <c r="L18" s="176"/>
      <c r="M18" s="177" t="s">
        <v>208</v>
      </c>
      <c r="N18" s="184" t="s">
        <v>490</v>
      </c>
      <c r="O18" s="178"/>
      <c r="P18" s="470"/>
      <c r="Q18" s="172"/>
      <c r="R18" s="177"/>
      <c r="S18" s="335"/>
      <c r="T18" s="178"/>
      <c r="U18" s="474"/>
      <c r="V18" s="180"/>
      <c r="W18" s="397"/>
      <c r="X18" s="254"/>
    </row>
    <row r="19" spans="1:24" s="22" customFormat="1" ht="17.45" customHeight="1">
      <c r="A19" s="318"/>
      <c r="B19" s="172"/>
      <c r="C19" s="173"/>
      <c r="D19" s="174"/>
      <c r="E19" s="175"/>
      <c r="F19" s="456"/>
      <c r="G19" s="176"/>
      <c r="H19" s="177"/>
      <c r="I19" s="416"/>
      <c r="J19" s="178"/>
      <c r="K19" s="470"/>
      <c r="L19" s="176"/>
      <c r="M19" s="177"/>
      <c r="N19" s="416"/>
      <c r="O19" s="178"/>
      <c r="P19" s="470"/>
      <c r="Q19" s="172"/>
      <c r="R19" s="177"/>
      <c r="S19" s="335"/>
      <c r="T19" s="178"/>
      <c r="U19" s="470"/>
      <c r="V19" s="180"/>
      <c r="W19" s="397"/>
      <c r="X19" s="254"/>
    </row>
    <row r="20" spans="1:24" s="22" customFormat="1" ht="17.45" customHeight="1">
      <c r="A20" s="318"/>
      <c r="B20" s="172"/>
      <c r="C20" s="173"/>
      <c r="D20" s="416"/>
      <c r="E20" s="175"/>
      <c r="F20" s="456"/>
      <c r="G20" s="176"/>
      <c r="H20" s="177"/>
      <c r="I20" s="335"/>
      <c r="J20" s="178"/>
      <c r="K20" s="470"/>
      <c r="L20" s="176"/>
      <c r="M20" s="177"/>
      <c r="N20" s="335"/>
      <c r="O20" s="178"/>
      <c r="P20" s="470"/>
      <c r="Q20" s="873">
        <f>COUNTA(R8:R19)</f>
        <v>2</v>
      </c>
      <c r="R20" s="874"/>
      <c r="S20" s="875"/>
      <c r="T20" s="96">
        <f>SUM(T8:T19)</f>
        <v>4300</v>
      </c>
      <c r="U20" s="461">
        <f>SUM(U8:U19)</f>
        <v>0</v>
      </c>
      <c r="V20" s="180"/>
      <c r="W20" s="397"/>
      <c r="X20" s="254"/>
    </row>
    <row r="21" spans="1:24" s="22" customFormat="1" ht="17.45" customHeight="1">
      <c r="A21" s="318"/>
      <c r="B21" s="172"/>
      <c r="C21" s="173"/>
      <c r="D21" s="416"/>
      <c r="E21" s="175"/>
      <c r="F21" s="456"/>
      <c r="G21" s="176"/>
      <c r="H21" s="177"/>
      <c r="I21" s="335"/>
      <c r="J21" s="178"/>
      <c r="K21" s="470"/>
      <c r="L21" s="176"/>
      <c r="M21" s="177"/>
      <c r="N21" s="335"/>
      <c r="O21" s="178"/>
      <c r="P21" s="470"/>
      <c r="Q21" s="168"/>
      <c r="R21" s="164"/>
      <c r="S21" s="165"/>
      <c r="T21" s="166"/>
      <c r="U21" s="167"/>
      <c r="V21" s="180"/>
      <c r="W21" s="397"/>
      <c r="X21" s="254"/>
    </row>
    <row r="22" spans="1:24" s="22" customFormat="1" ht="17.45" customHeight="1">
      <c r="A22" s="318"/>
      <c r="B22" s="172"/>
      <c r="C22" s="173"/>
      <c r="D22" s="416"/>
      <c r="E22" s="175"/>
      <c r="F22" s="456"/>
      <c r="G22" s="176"/>
      <c r="H22" s="177"/>
      <c r="I22" s="335"/>
      <c r="J22" s="178"/>
      <c r="K22" s="470"/>
      <c r="L22" s="176"/>
      <c r="M22" s="177"/>
      <c r="N22" s="335"/>
      <c r="O22" s="178"/>
      <c r="P22" s="470"/>
      <c r="Q22" s="418"/>
      <c r="R22" s="177"/>
      <c r="S22" s="419"/>
      <c r="T22" s="178"/>
      <c r="U22" s="474"/>
      <c r="V22" s="180"/>
      <c r="W22" s="256"/>
      <c r="X22" s="254"/>
    </row>
    <row r="23" spans="1:24" s="22" customFormat="1" ht="17.45" customHeight="1">
      <c r="A23" s="209"/>
      <c r="B23" s="190"/>
      <c r="C23" s="402"/>
      <c r="D23" s="420"/>
      <c r="E23" s="404"/>
      <c r="F23" s="456"/>
      <c r="G23" s="191"/>
      <c r="H23" s="265"/>
      <c r="I23" s="405"/>
      <c r="J23" s="406"/>
      <c r="K23" s="471"/>
      <c r="L23" s="191"/>
      <c r="M23" s="265"/>
      <c r="N23" s="405"/>
      <c r="O23" s="406"/>
      <c r="P23" s="471"/>
      <c r="Q23" s="190"/>
      <c r="R23" s="265"/>
      <c r="S23" s="405"/>
      <c r="T23" s="406"/>
      <c r="U23" s="407"/>
      <c r="V23" s="180"/>
      <c r="W23" s="256"/>
      <c r="X23" s="254"/>
    </row>
    <row r="24" spans="1:24" s="22" customFormat="1" ht="17.45" customHeight="1" thickBot="1">
      <c r="A24" s="91"/>
      <c r="B24" s="867">
        <f>COUNTA(C8:C23)</f>
        <v>10</v>
      </c>
      <c r="C24" s="868"/>
      <c r="D24" s="869"/>
      <c r="E24" s="135">
        <f>SUM(E8:E23)</f>
        <v>8950</v>
      </c>
      <c r="F24" s="445">
        <f>SUM(F8:F23)</f>
        <v>0</v>
      </c>
      <c r="G24" s="874">
        <f>COUNTA(H8:H23)</f>
        <v>9</v>
      </c>
      <c r="H24" s="874"/>
      <c r="I24" s="875"/>
      <c r="J24" s="96">
        <f>SUM(J8:J23)</f>
        <v>3050</v>
      </c>
      <c r="K24" s="461">
        <f>SUM(K8:K23)</f>
        <v>0</v>
      </c>
      <c r="L24" s="873">
        <f>COUNTA(M8:M23)</f>
        <v>9</v>
      </c>
      <c r="M24" s="874"/>
      <c r="N24" s="875"/>
      <c r="O24" s="96">
        <f>SUM(O8:O23)</f>
        <v>1150</v>
      </c>
      <c r="P24" s="462">
        <f>SUM(P8:P23)</f>
        <v>0</v>
      </c>
      <c r="Q24" s="873">
        <f>COUNTA(R22:R23)</f>
        <v>0</v>
      </c>
      <c r="R24" s="874"/>
      <c r="S24" s="875"/>
      <c r="T24" s="96">
        <f>SUM(T22:T23)</f>
        <v>0</v>
      </c>
      <c r="U24" s="453">
        <f>SUM(U22:U23)</f>
        <v>0</v>
      </c>
      <c r="V24" s="52"/>
      <c r="W24" s="56"/>
      <c r="X24" s="57"/>
    </row>
    <row r="25" spans="1:24" ht="15" customHeight="1">
      <c r="A25" s="193"/>
      <c r="B25" s="193"/>
      <c r="C25" s="194"/>
      <c r="D25" s="195"/>
      <c r="E25" s="196"/>
      <c r="F25" s="196"/>
      <c r="G25" s="196"/>
      <c r="H25" s="194"/>
      <c r="I25" s="197"/>
      <c r="J25" s="198"/>
      <c r="K25" s="196"/>
      <c r="L25" s="196"/>
      <c r="M25" s="194"/>
      <c r="N25" s="197"/>
      <c r="O25" s="198"/>
      <c r="P25" s="198"/>
      <c r="Q25" s="196"/>
      <c r="R25" s="194"/>
      <c r="S25" s="197"/>
      <c r="T25" s="198"/>
      <c r="U25" s="198"/>
      <c r="V25" s="914" t="s">
        <v>547</v>
      </c>
      <c r="W25" s="914"/>
      <c r="X25" s="914"/>
    </row>
    <row r="26" spans="1:24" s="11" customFormat="1" ht="19.5" customHeight="1" thickBot="1">
      <c r="A26" s="147" t="s">
        <v>10</v>
      </c>
      <c r="B26" s="148"/>
      <c r="C26" s="149" t="s">
        <v>64</v>
      </c>
      <c r="D26" s="148"/>
      <c r="E26" s="150"/>
      <c r="F26" s="151"/>
      <c r="G26" s="909" t="s">
        <v>591</v>
      </c>
      <c r="H26" s="910"/>
      <c r="I26" s="911">
        <f>E36+J36+O36+T31</f>
        <v>15600</v>
      </c>
      <c r="J26" s="911"/>
      <c r="K26" s="911"/>
      <c r="L26" s="468"/>
      <c r="M26" s="157"/>
      <c r="N26" s="156"/>
      <c r="O26" s="153"/>
      <c r="P26" s="153"/>
      <c r="Q26" s="153"/>
      <c r="R26" s="157"/>
      <c r="S26" s="156"/>
      <c r="T26" s="153"/>
      <c r="U26" s="153"/>
      <c r="V26" s="153"/>
      <c r="W26" s="912">
        <f>三重県表紙!U36</f>
        <v>45778</v>
      </c>
      <c r="X26" s="913"/>
    </row>
    <row r="27" spans="1:24" s="11" customFormat="1" ht="18" customHeight="1">
      <c r="A27" s="199" t="s">
        <v>9</v>
      </c>
      <c r="B27" s="159" t="s">
        <v>1</v>
      </c>
      <c r="C27" s="160"/>
      <c r="D27" s="161"/>
      <c r="E27" s="162"/>
      <c r="F27" s="163" t="s">
        <v>141</v>
      </c>
      <c r="G27" s="164" t="s">
        <v>2</v>
      </c>
      <c r="H27" s="164"/>
      <c r="I27" s="165"/>
      <c r="J27" s="166"/>
      <c r="K27" s="167" t="s">
        <v>11</v>
      </c>
      <c r="L27" s="168" t="s">
        <v>5</v>
      </c>
      <c r="M27" s="164"/>
      <c r="N27" s="165"/>
      <c r="O27" s="166"/>
      <c r="P27" s="169" t="s">
        <v>11</v>
      </c>
      <c r="Q27" s="168" t="s">
        <v>82</v>
      </c>
      <c r="R27" s="164"/>
      <c r="S27" s="165"/>
      <c r="T27" s="166"/>
      <c r="U27" s="167" t="s">
        <v>83</v>
      </c>
      <c r="V27" s="168" t="s">
        <v>12</v>
      </c>
      <c r="W27" s="164"/>
      <c r="X27" s="170"/>
    </row>
    <row r="28" spans="1:24" s="22" customFormat="1" ht="17.45" customHeight="1">
      <c r="A28" s="948" t="s">
        <v>145</v>
      </c>
      <c r="B28" s="251" t="s">
        <v>84</v>
      </c>
      <c r="C28" s="751" t="s">
        <v>875</v>
      </c>
      <c r="D28" s="261"/>
      <c r="E28" s="175">
        <v>450</v>
      </c>
      <c r="F28" s="456"/>
      <c r="G28" s="251" t="s">
        <v>878</v>
      </c>
      <c r="H28" s="177" t="s">
        <v>762</v>
      </c>
      <c r="I28" s="174" t="s">
        <v>796</v>
      </c>
      <c r="J28" s="178">
        <v>2650</v>
      </c>
      <c r="K28" s="469"/>
      <c r="L28" s="176"/>
      <c r="M28" s="177"/>
      <c r="N28" s="261"/>
      <c r="O28" s="178"/>
      <c r="P28" s="469"/>
      <c r="Q28" s="172"/>
      <c r="R28" s="177" t="s">
        <v>608</v>
      </c>
      <c r="S28" s="335"/>
      <c r="T28" s="178">
        <v>5350</v>
      </c>
      <c r="U28" s="474"/>
      <c r="V28" s="252" t="s">
        <v>84</v>
      </c>
      <c r="W28" s="253" t="s">
        <v>880</v>
      </c>
      <c r="X28" s="254"/>
    </row>
    <row r="29" spans="1:24" s="22" customFormat="1" ht="17.45" customHeight="1">
      <c r="A29" s="949"/>
      <c r="B29" s="231"/>
      <c r="C29" s="232"/>
      <c r="D29" s="237"/>
      <c r="E29" s="233"/>
      <c r="F29" s="541"/>
      <c r="G29" s="234"/>
      <c r="H29" s="235"/>
      <c r="I29" s="237"/>
      <c r="J29" s="236"/>
      <c r="K29" s="472"/>
      <c r="L29" s="234"/>
      <c r="M29" s="235"/>
      <c r="N29" s="237"/>
      <c r="O29" s="236"/>
      <c r="P29" s="472"/>
      <c r="Q29" s="172"/>
      <c r="R29" s="177"/>
      <c r="S29" s="335"/>
      <c r="T29" s="178"/>
      <c r="U29" s="470"/>
      <c r="V29" s="252" t="s">
        <v>77</v>
      </c>
      <c r="W29" s="253" t="s">
        <v>881</v>
      </c>
      <c r="X29" s="254"/>
    </row>
    <row r="30" spans="1:24" s="22" customFormat="1" ht="17.45" customHeight="1">
      <c r="A30" s="421" t="s">
        <v>65</v>
      </c>
      <c r="B30" s="312" t="s">
        <v>77</v>
      </c>
      <c r="C30" s="788" t="s">
        <v>876</v>
      </c>
      <c r="D30" s="243"/>
      <c r="E30" s="238">
        <v>850</v>
      </c>
      <c r="F30" s="533"/>
      <c r="G30" s="239"/>
      <c r="H30" s="240"/>
      <c r="I30" s="243"/>
      <c r="J30" s="242">
        <v>0</v>
      </c>
      <c r="K30" s="473"/>
      <c r="L30" s="239"/>
      <c r="M30" s="240"/>
      <c r="N30" s="243"/>
      <c r="O30" s="242"/>
      <c r="P30" s="473"/>
      <c r="Q30" s="172"/>
      <c r="R30" s="177"/>
      <c r="S30" s="335"/>
      <c r="T30" s="178"/>
      <c r="U30" s="470"/>
      <c r="V30" s="180"/>
      <c r="W30" s="397"/>
      <c r="X30" s="254"/>
    </row>
    <row r="31" spans="1:24" s="22" customFormat="1" ht="17.45" customHeight="1">
      <c r="A31" s="422" t="s">
        <v>66</v>
      </c>
      <c r="B31" s="245"/>
      <c r="C31" s="202" t="s">
        <v>374</v>
      </c>
      <c r="D31" s="203"/>
      <c r="E31" s="247">
        <v>450</v>
      </c>
      <c r="F31" s="458"/>
      <c r="G31" s="248" t="s">
        <v>879</v>
      </c>
      <c r="H31" s="205" t="s">
        <v>523</v>
      </c>
      <c r="I31" s="335" t="s">
        <v>215</v>
      </c>
      <c r="J31" s="206">
        <v>2900</v>
      </c>
      <c r="K31" s="474"/>
      <c r="L31" s="248"/>
      <c r="M31" s="205" t="s">
        <v>451</v>
      </c>
      <c r="N31" s="203"/>
      <c r="O31" s="206">
        <v>1200</v>
      </c>
      <c r="P31" s="474"/>
      <c r="Q31" s="873">
        <f>COUNTA(R28:R30)</f>
        <v>1</v>
      </c>
      <c r="R31" s="874"/>
      <c r="S31" s="875"/>
      <c r="T31" s="96">
        <f>SUM(T28:T30)</f>
        <v>5350</v>
      </c>
      <c r="U31" s="461">
        <f>SUM(U28:U30)</f>
        <v>0</v>
      </c>
      <c r="V31" s="180"/>
      <c r="W31" s="488" t="s">
        <v>473</v>
      </c>
      <c r="X31" s="254"/>
    </row>
    <row r="32" spans="1:24" s="22" customFormat="1" ht="17.45" customHeight="1">
      <c r="A32" s="249"/>
      <c r="B32" s="172"/>
      <c r="C32" s="173"/>
      <c r="D32" s="174"/>
      <c r="E32" s="175"/>
      <c r="F32" s="456"/>
      <c r="G32" s="176"/>
      <c r="H32" s="177"/>
      <c r="I32" s="174"/>
      <c r="J32" s="178"/>
      <c r="K32" s="470"/>
      <c r="L32" s="176"/>
      <c r="M32" s="177" t="s">
        <v>452</v>
      </c>
      <c r="N32" s="174"/>
      <c r="O32" s="178">
        <v>50</v>
      </c>
      <c r="P32" s="470"/>
      <c r="Q32" s="168"/>
      <c r="R32" s="164"/>
      <c r="S32" s="165"/>
      <c r="T32" s="166"/>
      <c r="U32" s="167"/>
      <c r="V32" s="180"/>
      <c r="W32" s="397" t="s">
        <v>877</v>
      </c>
      <c r="X32" s="254"/>
    </row>
    <row r="33" spans="1:24" s="22" customFormat="1" ht="17.45" customHeight="1">
      <c r="A33" s="249"/>
      <c r="B33" s="172"/>
      <c r="C33" s="173"/>
      <c r="D33" s="174"/>
      <c r="E33" s="175"/>
      <c r="F33" s="456"/>
      <c r="G33" s="188"/>
      <c r="H33" s="177"/>
      <c r="I33" s="174"/>
      <c r="J33" s="178"/>
      <c r="K33" s="470"/>
      <c r="L33" s="176"/>
      <c r="M33" s="177" t="s">
        <v>453</v>
      </c>
      <c r="N33" s="174"/>
      <c r="O33" s="178">
        <v>700</v>
      </c>
      <c r="P33" s="470"/>
      <c r="Q33" s="172"/>
      <c r="R33" s="177"/>
      <c r="S33" s="335"/>
      <c r="T33" s="178"/>
      <c r="U33" s="474"/>
      <c r="V33" s="180"/>
      <c r="W33" s="397" t="s">
        <v>886</v>
      </c>
      <c r="X33" s="254"/>
    </row>
    <row r="34" spans="1:24" s="22" customFormat="1" ht="17.45" customHeight="1">
      <c r="A34" s="249"/>
      <c r="B34" s="172"/>
      <c r="C34" s="173"/>
      <c r="D34" s="174"/>
      <c r="E34" s="175"/>
      <c r="F34" s="456"/>
      <c r="G34" s="188"/>
      <c r="H34" s="177"/>
      <c r="I34" s="174"/>
      <c r="J34" s="178"/>
      <c r="K34" s="470"/>
      <c r="L34" s="176"/>
      <c r="M34" s="177" t="s">
        <v>374</v>
      </c>
      <c r="N34" s="174"/>
      <c r="O34" s="178">
        <v>1000</v>
      </c>
      <c r="P34" s="470"/>
      <c r="Q34" s="172"/>
      <c r="R34" s="177"/>
      <c r="S34" s="335"/>
      <c r="T34" s="178"/>
      <c r="U34" s="470"/>
      <c r="V34" s="180"/>
      <c r="W34" s="256"/>
      <c r="X34" s="254"/>
    </row>
    <row r="35" spans="1:24" s="22" customFormat="1" ht="17.45" customHeight="1">
      <c r="A35" s="249"/>
      <c r="B35" s="172"/>
      <c r="C35" s="173"/>
      <c r="D35" s="174"/>
      <c r="E35" s="175"/>
      <c r="F35" s="456"/>
      <c r="G35" s="191"/>
      <c r="H35" s="177"/>
      <c r="I35" s="174"/>
      <c r="J35" s="178"/>
      <c r="K35" s="471"/>
      <c r="L35" s="176"/>
      <c r="M35" s="177"/>
      <c r="N35" s="174"/>
      <c r="O35" s="178"/>
      <c r="P35" s="471"/>
      <c r="Q35" s="172"/>
      <c r="R35" s="177"/>
      <c r="S35" s="335"/>
      <c r="T35" s="178"/>
      <c r="U35" s="470"/>
      <c r="V35" s="180"/>
      <c r="W35" s="256"/>
      <c r="X35" s="254"/>
    </row>
    <row r="36" spans="1:24" s="22" customFormat="1" ht="17.45" customHeight="1" thickBot="1">
      <c r="A36" s="91"/>
      <c r="B36" s="867">
        <f>COUNTA(C28:C35)</f>
        <v>3</v>
      </c>
      <c r="C36" s="868"/>
      <c r="D36" s="869"/>
      <c r="E36" s="135">
        <f>SUM(E28:E35)</f>
        <v>1750</v>
      </c>
      <c r="F36" s="445">
        <f>SUM(F28:F35)</f>
        <v>0</v>
      </c>
      <c r="G36" s="874">
        <f>COUNTA(H28:H35)</f>
        <v>2</v>
      </c>
      <c r="H36" s="874"/>
      <c r="I36" s="875"/>
      <c r="J36" s="96">
        <f>SUM(J28:J35)</f>
        <v>5550</v>
      </c>
      <c r="K36" s="461">
        <f>SUM(K28:K35)</f>
        <v>0</v>
      </c>
      <c r="L36" s="873">
        <f>COUNTA(M28:M35)</f>
        <v>4</v>
      </c>
      <c r="M36" s="874"/>
      <c r="N36" s="875"/>
      <c r="O36" s="96">
        <f>SUM(O28:O35)</f>
        <v>2950</v>
      </c>
      <c r="P36" s="462">
        <f>SUM(P28:P35)</f>
        <v>0</v>
      </c>
      <c r="Q36" s="873">
        <f>COUNTA(R33:R35)</f>
        <v>0</v>
      </c>
      <c r="R36" s="874"/>
      <c r="S36" s="875"/>
      <c r="T36" s="96">
        <f>SUM(T33:T35)</f>
        <v>0</v>
      </c>
      <c r="U36" s="453">
        <f>SUM(U33:U35)</f>
        <v>0</v>
      </c>
      <c r="V36" s="52"/>
      <c r="W36" s="56"/>
      <c r="X36" s="57"/>
    </row>
    <row r="37" spans="1:24" ht="7.5" customHeight="1"/>
    <row r="38" spans="1:24" s="11" customFormat="1" ht="18" customHeight="1">
      <c r="A38" s="140"/>
      <c r="B38" s="141"/>
      <c r="C38" s="142"/>
      <c r="D38" s="138"/>
      <c r="E38" s="138"/>
      <c r="F38" s="143"/>
      <c r="G38" s="142"/>
      <c r="H38" s="142"/>
      <c r="I38" s="138"/>
      <c r="J38" s="138"/>
      <c r="K38" s="139"/>
      <c r="L38" s="142"/>
      <c r="M38" s="142"/>
      <c r="N38" s="138"/>
      <c r="O38" s="138"/>
      <c r="P38" s="139"/>
      <c r="Q38" s="142"/>
      <c r="R38" s="142"/>
      <c r="S38" s="138"/>
      <c r="T38" s="138"/>
      <c r="U38" s="139"/>
      <c r="V38" s="142"/>
      <c r="W38" s="142"/>
      <c r="X38" s="138"/>
    </row>
    <row r="39" spans="1:24" s="22" customFormat="1" ht="17.25" customHeight="1">
      <c r="A39" s="144"/>
      <c r="B39" s="114"/>
      <c r="C39" s="136"/>
      <c r="D39" s="115"/>
      <c r="E39" s="145"/>
      <c r="F39" s="49"/>
      <c r="G39" s="114"/>
      <c r="H39" s="53"/>
      <c r="I39" s="115"/>
      <c r="J39" s="122"/>
      <c r="K39" s="49"/>
      <c r="L39" s="114"/>
      <c r="M39" s="53"/>
      <c r="N39" s="115"/>
      <c r="O39" s="122"/>
      <c r="P39" s="49"/>
      <c r="Q39" s="114"/>
      <c r="R39" s="53"/>
      <c r="S39" s="115"/>
      <c r="T39" s="122"/>
      <c r="U39" s="49"/>
      <c r="V39" s="137"/>
      <c r="W39" s="54"/>
      <c r="X39" s="146"/>
    </row>
  </sheetData>
  <mergeCells count="25">
    <mergeCell ref="W26:X26"/>
    <mergeCell ref="Q24:S24"/>
    <mergeCell ref="P1:U4"/>
    <mergeCell ref="Q20:S20"/>
    <mergeCell ref="V2:X4"/>
    <mergeCell ref="W6:X6"/>
    <mergeCell ref="V5:X5"/>
    <mergeCell ref="V25:X25"/>
    <mergeCell ref="K3:M4"/>
    <mergeCell ref="K1:M2"/>
    <mergeCell ref="I6:K6"/>
    <mergeCell ref="B36:D36"/>
    <mergeCell ref="L36:N36"/>
    <mergeCell ref="B24:D24"/>
    <mergeCell ref="Q36:S36"/>
    <mergeCell ref="G36:I36"/>
    <mergeCell ref="Q31:S31"/>
    <mergeCell ref="L24:N24"/>
    <mergeCell ref="G24:I24"/>
    <mergeCell ref="I26:K26"/>
    <mergeCell ref="A28:A29"/>
    <mergeCell ref="G6:H6"/>
    <mergeCell ref="B1:H2"/>
    <mergeCell ref="B3:H4"/>
    <mergeCell ref="G26:H26"/>
  </mergeCells>
  <phoneticPr fontId="5"/>
  <dataValidations count="1">
    <dataValidation type="whole" operator="lessThanOrEqual" showInputMessage="1" showErrorMessage="1" sqref="U33:U35 K8:K23 P8:P23 U8:U19 U22 K28:K35 P28:P35 U28:U30 F8:F23 F28:F35" xr:uid="{00000000-0002-0000-1000-000000000000}">
      <formula1>E8</formula1>
    </dataValidation>
  </dataValidations>
  <hyperlinks>
    <hyperlink ref="V25:X25" location="三重県表紙!A1" display="三重県表紙へ戻る" xr:uid="{00000000-0004-0000-1000-000000000000}"/>
    <hyperlink ref="V5:X5" location="三重県表紙!A1" display="三重県表紙へ戻る" xr:uid="{00000000-0004-0000-1000-000001000000}"/>
  </hyperlinks>
  <printOptions horizontalCentered="1" verticalCentered="1"/>
  <pageMargins left="0.28000000000000003" right="0.45" top="0.44" bottom="0.45" header="0.19685039370078741" footer="0.19685039370078741"/>
  <pageSetup paperSize="9" scale="84" firstPageNumber="77" orientation="landscape" useFirstPageNumber="1" horizontalDpi="4294967292" verticalDpi="400" r:id="rId1"/>
  <headerFooter alignWithMargins="0">
    <oddFooter>&amp;C－&amp;P－&amp;R中日興業（株）</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X37"/>
  <sheetViews>
    <sheetView topLeftCell="B15" workbookViewId="0">
      <selection activeCell="T41" sqref="T41"/>
    </sheetView>
  </sheetViews>
  <sheetFormatPr defaultRowHeight="15" customHeight="1"/>
  <cols>
    <col min="1" max="1" width="8.875" style="2" customWidth="1"/>
    <col min="2" max="2" width="1.625" style="2" customWidth="1"/>
    <col min="3" max="3" width="14.625" style="6" customWidth="1"/>
    <col min="4" max="4" width="2.125" style="38" customWidth="1"/>
    <col min="5" max="6" width="8.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625" style="6" customWidth="1"/>
    <col min="24" max="24" width="7.875" style="4" customWidth="1"/>
    <col min="25" max="16384" width="9" style="2"/>
  </cols>
  <sheetData>
    <row r="1" spans="1:24" ht="18" customHeight="1">
      <c r="A1" s="7" t="s">
        <v>0</v>
      </c>
      <c r="B1" s="8"/>
      <c r="C1" s="8"/>
      <c r="D1" s="8"/>
      <c r="E1" s="9"/>
      <c r="F1" s="10"/>
      <c r="G1" s="10"/>
      <c r="H1" s="10"/>
      <c r="I1" s="7" t="s">
        <v>4</v>
      </c>
      <c r="J1" s="10"/>
      <c r="K1" s="24"/>
      <c r="L1" s="24"/>
      <c r="M1" s="66"/>
      <c r="N1" s="7" t="s">
        <v>3</v>
      </c>
      <c r="O1" s="66"/>
      <c r="P1" s="954" t="s">
        <v>93</v>
      </c>
      <c r="Q1" s="954"/>
      <c r="R1" s="954"/>
      <c r="S1" s="954"/>
      <c r="T1" s="954"/>
      <c r="U1" s="955"/>
      <c r="V1" s="23" t="s">
        <v>94</v>
      </c>
      <c r="W1" s="25"/>
      <c r="X1" s="28"/>
    </row>
    <row r="2" spans="1:24" ht="18" customHeight="1">
      <c r="A2" s="12"/>
      <c r="B2" s="13"/>
      <c r="C2" s="14"/>
      <c r="D2" s="14"/>
      <c r="E2" s="15"/>
      <c r="F2" s="16"/>
      <c r="G2" s="16"/>
      <c r="H2" s="16"/>
      <c r="I2" s="59"/>
      <c r="J2" s="11"/>
      <c r="K2" s="11"/>
      <c r="L2" s="67"/>
      <c r="M2" s="67"/>
      <c r="N2" s="60"/>
      <c r="O2" s="67"/>
      <c r="P2" s="956"/>
      <c r="Q2" s="956"/>
      <c r="R2" s="956"/>
      <c r="S2" s="956"/>
      <c r="T2" s="956"/>
      <c r="U2" s="957"/>
      <c r="V2" s="60"/>
      <c r="X2" s="35"/>
    </row>
    <row r="3" spans="1:24" ht="18" customHeight="1">
      <c r="A3" s="23" t="s">
        <v>95</v>
      </c>
      <c r="B3" s="9"/>
      <c r="C3" s="9"/>
      <c r="D3" s="24"/>
      <c r="E3" s="25"/>
      <c r="F3" s="26"/>
      <c r="G3" s="27"/>
      <c r="H3" s="27"/>
      <c r="I3" s="17" t="s">
        <v>96</v>
      </c>
      <c r="J3" s="10"/>
      <c r="K3" s="24"/>
      <c r="L3" s="8"/>
      <c r="M3" s="24"/>
      <c r="N3" s="61"/>
      <c r="O3" s="2"/>
      <c r="P3" s="956"/>
      <c r="Q3" s="956"/>
      <c r="R3" s="956"/>
      <c r="S3" s="956"/>
      <c r="T3" s="956"/>
      <c r="U3" s="957"/>
      <c r="V3" s="61"/>
      <c r="X3" s="36"/>
    </row>
    <row r="4" spans="1:24" ht="18" customHeight="1">
      <c r="A4" s="29"/>
      <c r="B4" s="15"/>
      <c r="C4" s="15"/>
      <c r="D4" s="30"/>
      <c r="E4" s="31"/>
      <c r="F4" s="32"/>
      <c r="G4" s="33"/>
      <c r="H4" s="33"/>
      <c r="I4" s="29"/>
      <c r="J4" s="16"/>
      <c r="K4" s="30"/>
      <c r="L4" s="14"/>
      <c r="M4" s="62" t="s">
        <v>6</v>
      </c>
      <c r="N4" s="63"/>
      <c r="O4" s="30"/>
      <c r="P4" s="958"/>
      <c r="Q4" s="958"/>
      <c r="R4" s="958"/>
      <c r="S4" s="958"/>
      <c r="T4" s="958"/>
      <c r="U4" s="959"/>
      <c r="V4" s="63"/>
      <c r="W4" s="31"/>
      <c r="X4" s="37"/>
    </row>
    <row r="5" spans="1:24" ht="9" customHeight="1"/>
    <row r="6" spans="1:24" s="11" customFormat="1" ht="21" customHeight="1" thickBot="1">
      <c r="A6" s="73" t="s">
        <v>97</v>
      </c>
      <c r="B6" s="74"/>
      <c r="C6" s="75" t="s">
        <v>39</v>
      </c>
      <c r="D6" s="74"/>
      <c r="E6" s="76"/>
      <c r="F6" s="77" t="s">
        <v>98</v>
      </c>
      <c r="G6" s="960">
        <f>E25+J25+O25+T25</f>
        <v>66450</v>
      </c>
      <c r="H6" s="961"/>
      <c r="I6" s="39"/>
      <c r="J6" s="20"/>
      <c r="K6" s="21"/>
      <c r="M6" s="69" t="s">
        <v>114</v>
      </c>
      <c r="N6" s="41"/>
      <c r="O6" s="16"/>
      <c r="P6" s="16"/>
      <c r="R6" s="40"/>
      <c r="S6" s="41"/>
      <c r="T6" s="16"/>
      <c r="U6" s="16"/>
      <c r="W6" s="962">
        <v>36526</v>
      </c>
      <c r="X6" s="962"/>
    </row>
    <row r="7" spans="1:24" s="11" customFormat="1" ht="19.5" customHeight="1">
      <c r="A7" s="78" t="s">
        <v>99</v>
      </c>
      <c r="B7" s="79" t="s">
        <v>1</v>
      </c>
      <c r="C7" s="80"/>
      <c r="D7" s="81"/>
      <c r="E7" s="82"/>
      <c r="F7" s="98" t="s">
        <v>100</v>
      </c>
      <c r="G7" s="42" t="s">
        <v>2</v>
      </c>
      <c r="H7" s="42"/>
      <c r="I7" s="43"/>
      <c r="J7" s="44"/>
      <c r="K7" s="45" t="s">
        <v>100</v>
      </c>
      <c r="L7" s="68" t="s">
        <v>5</v>
      </c>
      <c r="M7" s="42"/>
      <c r="N7" s="43"/>
      <c r="O7" s="44"/>
      <c r="P7" s="46" t="s">
        <v>100</v>
      </c>
      <c r="Q7" s="68" t="s">
        <v>101</v>
      </c>
      <c r="R7" s="42"/>
      <c r="S7" s="43"/>
      <c r="T7" s="44"/>
      <c r="U7" s="45" t="s">
        <v>100</v>
      </c>
      <c r="V7" s="68" t="s">
        <v>102</v>
      </c>
      <c r="W7" s="42"/>
      <c r="X7" s="47"/>
    </row>
    <row r="8" spans="1:24" s="22" customFormat="1" ht="18.75" customHeight="1">
      <c r="A8" s="84"/>
      <c r="B8" s="64"/>
      <c r="C8" s="93" t="s">
        <v>294</v>
      </c>
      <c r="D8" s="65"/>
      <c r="E8" s="132">
        <v>2100</v>
      </c>
      <c r="F8" s="85"/>
      <c r="G8" s="70"/>
      <c r="H8" s="94" t="s">
        <v>395</v>
      </c>
      <c r="I8" s="65"/>
      <c r="J8" s="95">
        <v>1200</v>
      </c>
      <c r="K8" s="5"/>
      <c r="L8" s="64"/>
      <c r="M8" s="94" t="s">
        <v>401</v>
      </c>
      <c r="N8" s="65"/>
      <c r="O8" s="95">
        <v>400</v>
      </c>
      <c r="P8" s="1"/>
      <c r="Q8" s="64"/>
      <c r="R8" s="94" t="s">
        <v>416</v>
      </c>
      <c r="S8" s="65"/>
      <c r="T8" s="95">
        <v>950</v>
      </c>
      <c r="U8" s="1"/>
      <c r="V8" s="48"/>
      <c r="W8" s="54"/>
      <c r="X8" s="55"/>
    </row>
    <row r="9" spans="1:24" s="22" customFormat="1" ht="18.75" customHeight="1">
      <c r="A9" s="84"/>
      <c r="B9" s="64"/>
      <c r="C9" s="93" t="s">
        <v>295</v>
      </c>
      <c r="D9" s="65"/>
      <c r="E9" s="132">
        <v>1100</v>
      </c>
      <c r="F9" s="86"/>
      <c r="G9" s="71"/>
      <c r="H9" s="94" t="s">
        <v>396</v>
      </c>
      <c r="I9" s="65"/>
      <c r="J9" s="95">
        <v>1650</v>
      </c>
      <c r="K9" s="5"/>
      <c r="L9" s="64"/>
      <c r="M9" s="94" t="s">
        <v>399</v>
      </c>
      <c r="N9" s="65"/>
      <c r="O9" s="95">
        <v>850</v>
      </c>
      <c r="P9" s="1"/>
      <c r="Q9" s="64"/>
      <c r="R9" s="94" t="s">
        <v>395</v>
      </c>
      <c r="S9" s="65"/>
      <c r="T9" s="95">
        <v>800</v>
      </c>
      <c r="U9" s="1"/>
      <c r="V9" s="48"/>
      <c r="W9" s="54"/>
      <c r="X9" s="55"/>
    </row>
    <row r="10" spans="1:24" s="22" customFormat="1" ht="18.75" customHeight="1">
      <c r="A10" s="84"/>
      <c r="B10" s="64"/>
      <c r="C10" s="93" t="s">
        <v>296</v>
      </c>
      <c r="D10" s="65"/>
      <c r="E10" s="132">
        <v>3250</v>
      </c>
      <c r="F10" s="86"/>
      <c r="G10" s="71"/>
      <c r="H10" s="94" t="s">
        <v>299</v>
      </c>
      <c r="I10" s="65"/>
      <c r="J10" s="95">
        <v>950</v>
      </c>
      <c r="K10" s="5"/>
      <c r="L10" s="64"/>
      <c r="M10" s="94" t="s">
        <v>438</v>
      </c>
      <c r="N10" s="65"/>
      <c r="O10" s="95">
        <v>1250</v>
      </c>
      <c r="P10" s="1"/>
      <c r="Q10" s="64"/>
      <c r="R10" s="94" t="s">
        <v>299</v>
      </c>
      <c r="S10" s="65"/>
      <c r="T10" s="95">
        <v>750</v>
      </c>
      <c r="U10" s="1"/>
      <c r="V10" s="48"/>
      <c r="W10" s="54"/>
      <c r="X10" s="55"/>
    </row>
    <row r="11" spans="1:24" s="22" customFormat="1" ht="18.75" customHeight="1">
      <c r="A11" s="84" t="s">
        <v>103</v>
      </c>
      <c r="B11" s="64"/>
      <c r="C11" s="93" t="s">
        <v>297</v>
      </c>
      <c r="D11" s="65"/>
      <c r="E11" s="132">
        <v>1450</v>
      </c>
      <c r="F11" s="86"/>
      <c r="G11" s="71"/>
      <c r="H11" s="94" t="s">
        <v>397</v>
      </c>
      <c r="I11" s="65"/>
      <c r="J11" s="95">
        <v>1900</v>
      </c>
      <c r="K11" s="5"/>
      <c r="L11" s="64"/>
      <c r="M11" s="94" t="s">
        <v>439</v>
      </c>
      <c r="N11" s="65"/>
      <c r="O11" s="95">
        <v>1800</v>
      </c>
      <c r="P11" s="1"/>
      <c r="Q11" s="64"/>
      <c r="R11" s="94" t="s">
        <v>417</v>
      </c>
      <c r="S11" s="65"/>
      <c r="T11" s="95">
        <v>350</v>
      </c>
      <c r="U11" s="1"/>
      <c r="V11" s="48"/>
      <c r="W11" s="54"/>
      <c r="X11" s="55"/>
    </row>
    <row r="12" spans="1:24" s="22" customFormat="1" ht="18.75" customHeight="1">
      <c r="A12" s="87" t="s">
        <v>104</v>
      </c>
      <c r="B12" s="64"/>
      <c r="C12" s="93" t="s">
        <v>298</v>
      </c>
      <c r="D12" s="65"/>
      <c r="E12" s="132">
        <v>6000</v>
      </c>
      <c r="F12" s="86"/>
      <c r="G12" s="71"/>
      <c r="H12" s="94" t="s">
        <v>398</v>
      </c>
      <c r="I12" s="65"/>
      <c r="J12" s="95">
        <v>3100</v>
      </c>
      <c r="K12" s="5"/>
      <c r="L12" s="64"/>
      <c r="M12" s="94" t="s">
        <v>440</v>
      </c>
      <c r="N12" s="65"/>
      <c r="O12" s="95">
        <v>1400</v>
      </c>
      <c r="P12" s="1"/>
      <c r="Q12" s="64"/>
      <c r="R12" s="94" t="s">
        <v>418</v>
      </c>
      <c r="S12" s="65"/>
      <c r="T12" s="95">
        <v>1100</v>
      </c>
      <c r="U12" s="1"/>
      <c r="V12" s="48"/>
      <c r="W12" s="54"/>
      <c r="X12" s="55"/>
    </row>
    <row r="13" spans="1:24" s="22" customFormat="1" ht="18.75" customHeight="1">
      <c r="A13" s="88" t="s">
        <v>105</v>
      </c>
      <c r="B13" s="64"/>
      <c r="C13" s="93" t="s">
        <v>299</v>
      </c>
      <c r="D13" s="65"/>
      <c r="E13" s="132">
        <v>3800</v>
      </c>
      <c r="F13" s="86"/>
      <c r="G13" s="71"/>
      <c r="H13" s="94" t="s">
        <v>399</v>
      </c>
      <c r="I13" s="65"/>
      <c r="J13" s="95">
        <v>1850</v>
      </c>
      <c r="K13" s="5"/>
      <c r="L13" s="64"/>
      <c r="M13" s="94" t="s">
        <v>445</v>
      </c>
      <c r="N13" s="65" t="s">
        <v>106</v>
      </c>
      <c r="O13" s="95"/>
      <c r="P13" s="1"/>
      <c r="Q13" s="64"/>
      <c r="R13" s="94" t="s">
        <v>419</v>
      </c>
      <c r="S13" s="65"/>
      <c r="T13" s="95">
        <v>1350</v>
      </c>
      <c r="U13" s="1"/>
      <c r="V13" s="48"/>
      <c r="W13" s="54"/>
      <c r="X13" s="55"/>
    </row>
    <row r="14" spans="1:24" s="22" customFormat="1" ht="18.75" customHeight="1">
      <c r="A14" s="89" t="s">
        <v>107</v>
      </c>
      <c r="B14" s="64"/>
      <c r="C14" s="93" t="s">
        <v>300</v>
      </c>
      <c r="D14" s="65"/>
      <c r="E14" s="132">
        <v>2350</v>
      </c>
      <c r="F14" s="86"/>
      <c r="G14" s="71"/>
      <c r="H14" s="97" t="s">
        <v>400</v>
      </c>
      <c r="I14" s="65"/>
      <c r="J14" s="95">
        <v>1700</v>
      </c>
      <c r="K14" s="5"/>
      <c r="L14" s="64"/>
      <c r="M14" s="94" t="s">
        <v>308</v>
      </c>
      <c r="N14" s="65" t="s">
        <v>106</v>
      </c>
      <c r="O14" s="95"/>
      <c r="P14" s="107"/>
      <c r="Q14" s="108"/>
      <c r="R14" s="109"/>
      <c r="S14" s="110"/>
      <c r="T14" s="18"/>
      <c r="U14" s="111"/>
      <c r="V14" s="108"/>
      <c r="W14" s="112" t="s">
        <v>127</v>
      </c>
      <c r="X14" s="55"/>
    </row>
    <row r="15" spans="1:24" s="22" customFormat="1" ht="18.75" customHeight="1">
      <c r="A15" s="84"/>
      <c r="B15" s="64"/>
      <c r="C15" s="93" t="s">
        <v>301</v>
      </c>
      <c r="D15" s="65"/>
      <c r="E15" s="132">
        <v>5300</v>
      </c>
      <c r="F15" s="86"/>
      <c r="G15" s="71"/>
      <c r="H15" s="94" t="s">
        <v>401</v>
      </c>
      <c r="I15" s="65"/>
      <c r="J15" s="95">
        <v>650</v>
      </c>
      <c r="K15" s="5"/>
      <c r="L15" s="64"/>
      <c r="M15" s="94" t="s">
        <v>446</v>
      </c>
      <c r="N15" s="65" t="s">
        <v>106</v>
      </c>
      <c r="O15" s="95"/>
      <c r="P15" s="113"/>
      <c r="Q15" s="114"/>
      <c r="R15" s="53"/>
      <c r="S15" s="115"/>
      <c r="T15" s="116" t="s">
        <v>128</v>
      </c>
      <c r="U15" s="49"/>
      <c r="V15" s="114"/>
      <c r="W15" s="117"/>
      <c r="X15" s="55"/>
    </row>
    <row r="16" spans="1:24" s="22" customFormat="1" ht="18.75" customHeight="1">
      <c r="A16" s="84"/>
      <c r="B16" s="64"/>
      <c r="C16" s="93" t="s">
        <v>302</v>
      </c>
      <c r="D16" s="65" t="s">
        <v>7</v>
      </c>
      <c r="E16" s="132">
        <v>1900</v>
      </c>
      <c r="F16" s="86"/>
      <c r="G16" s="71"/>
      <c r="H16" s="94" t="s">
        <v>402</v>
      </c>
      <c r="I16" s="65"/>
      <c r="J16" s="95">
        <v>1350</v>
      </c>
      <c r="K16" s="5"/>
      <c r="L16" s="64"/>
      <c r="M16" s="94" t="s">
        <v>447</v>
      </c>
      <c r="N16" s="65" t="s">
        <v>106</v>
      </c>
      <c r="O16" s="95"/>
      <c r="P16" s="113"/>
      <c r="Q16" s="114"/>
      <c r="R16" s="118"/>
      <c r="S16" s="110"/>
      <c r="T16" s="18"/>
      <c r="U16" s="111"/>
      <c r="V16" s="119"/>
      <c r="W16" s="117"/>
      <c r="X16" s="55"/>
    </row>
    <row r="17" spans="1:24" s="22" customFormat="1" ht="18.75" customHeight="1">
      <c r="A17" s="89" t="s">
        <v>108</v>
      </c>
      <c r="B17" s="64"/>
      <c r="C17" s="93" t="s">
        <v>303</v>
      </c>
      <c r="D17" s="65" t="s">
        <v>7</v>
      </c>
      <c r="E17" s="132">
        <v>1650</v>
      </c>
      <c r="F17" s="86"/>
      <c r="G17" s="71"/>
      <c r="H17" s="94" t="s">
        <v>403</v>
      </c>
      <c r="I17" s="65"/>
      <c r="J17" s="95">
        <v>1250</v>
      </c>
      <c r="K17" s="5"/>
      <c r="L17" s="64"/>
      <c r="M17" s="94" t="s">
        <v>448</v>
      </c>
      <c r="N17" s="65" t="s">
        <v>106</v>
      </c>
      <c r="O17" s="95"/>
      <c r="P17" s="120" t="s">
        <v>129</v>
      </c>
      <c r="Q17" s="114"/>
      <c r="R17" s="121"/>
      <c r="S17" s="115"/>
      <c r="T17" s="122"/>
      <c r="U17" s="49"/>
      <c r="V17" s="123"/>
      <c r="W17" s="124" t="s">
        <v>130</v>
      </c>
      <c r="X17" s="55"/>
    </row>
    <row r="18" spans="1:24" s="22" customFormat="1" ht="18.75" customHeight="1">
      <c r="A18" s="963" t="s">
        <v>109</v>
      </c>
      <c r="B18" s="64"/>
      <c r="C18" s="93" t="s">
        <v>304</v>
      </c>
      <c r="D18" s="65" t="s">
        <v>7</v>
      </c>
      <c r="E18" s="132">
        <v>1500</v>
      </c>
      <c r="F18" s="86"/>
      <c r="G18" s="71"/>
      <c r="H18" s="94" t="s">
        <v>309</v>
      </c>
      <c r="I18" s="65"/>
      <c r="J18" s="95">
        <v>1400</v>
      </c>
      <c r="K18" s="5"/>
      <c r="L18" s="64"/>
      <c r="M18" s="94"/>
      <c r="N18" s="65"/>
      <c r="O18" s="95"/>
      <c r="P18" s="113"/>
      <c r="Q18" s="114"/>
      <c r="R18" s="121"/>
      <c r="S18" s="115"/>
      <c r="T18" s="122"/>
      <c r="U18" s="49"/>
      <c r="V18" s="123"/>
      <c r="W18" s="117"/>
      <c r="X18" s="55"/>
    </row>
    <row r="19" spans="1:24" s="22" customFormat="1" ht="18.75" customHeight="1">
      <c r="A19" s="964"/>
      <c r="B19" s="64"/>
      <c r="C19" s="93" t="s">
        <v>305</v>
      </c>
      <c r="D19" s="65" t="s">
        <v>7</v>
      </c>
      <c r="E19" s="132">
        <v>1650</v>
      </c>
      <c r="F19" s="86"/>
      <c r="G19" s="71"/>
      <c r="H19" s="94"/>
      <c r="I19" s="65"/>
      <c r="J19" s="95"/>
      <c r="K19" s="5"/>
      <c r="L19" s="64"/>
      <c r="M19" s="94"/>
      <c r="N19" s="65"/>
      <c r="O19" s="95"/>
      <c r="P19" s="113"/>
      <c r="Q19" s="114"/>
      <c r="R19" s="125"/>
      <c r="S19" s="126"/>
      <c r="T19" s="19"/>
      <c r="U19" s="58"/>
      <c r="V19" s="127"/>
      <c r="W19" s="117"/>
      <c r="X19" s="55"/>
    </row>
    <row r="20" spans="1:24" s="22" customFormat="1" ht="18.75" customHeight="1">
      <c r="A20" s="87" t="s">
        <v>110</v>
      </c>
      <c r="B20" s="64"/>
      <c r="C20" s="93" t="s">
        <v>307</v>
      </c>
      <c r="D20" s="65" t="s">
        <v>7</v>
      </c>
      <c r="E20" s="132">
        <v>4500</v>
      </c>
      <c r="F20" s="86"/>
      <c r="G20" s="71"/>
      <c r="H20" s="94"/>
      <c r="I20" s="65"/>
      <c r="J20" s="95"/>
      <c r="K20" s="1"/>
      <c r="L20" s="64"/>
      <c r="M20" s="94"/>
      <c r="N20" s="65"/>
      <c r="O20" s="95"/>
      <c r="P20" s="113"/>
      <c r="Q20" s="114"/>
      <c r="R20" s="53"/>
      <c r="S20" s="115"/>
      <c r="T20" s="116" t="s">
        <v>131</v>
      </c>
      <c r="U20" s="49"/>
      <c r="V20" s="114"/>
      <c r="W20" s="124" t="s">
        <v>132</v>
      </c>
      <c r="X20" s="55"/>
    </row>
    <row r="21" spans="1:24" s="22" customFormat="1" ht="18.75" customHeight="1">
      <c r="A21" s="84"/>
      <c r="B21" s="64"/>
      <c r="C21" s="93" t="s">
        <v>308</v>
      </c>
      <c r="D21" s="65"/>
      <c r="E21" s="132">
        <v>1900</v>
      </c>
      <c r="F21" s="86"/>
      <c r="G21" s="71"/>
      <c r="H21" s="94"/>
      <c r="I21" s="65"/>
      <c r="J21" s="95"/>
      <c r="K21" s="1"/>
      <c r="L21" s="64"/>
      <c r="M21" s="94"/>
      <c r="N21" s="65"/>
      <c r="O21" s="95"/>
      <c r="P21" s="128"/>
      <c r="Q21" s="129"/>
      <c r="R21" s="130"/>
      <c r="S21" s="126"/>
      <c r="T21" s="19"/>
      <c r="U21" s="58"/>
      <c r="V21" s="129"/>
      <c r="W21" s="131"/>
      <c r="X21" s="55"/>
    </row>
    <row r="22" spans="1:24" s="22" customFormat="1" ht="18.75" customHeight="1">
      <c r="A22" s="84"/>
      <c r="B22" s="64"/>
      <c r="C22" s="99" t="s">
        <v>116</v>
      </c>
      <c r="D22" s="65"/>
      <c r="E22" s="132" t="s">
        <v>117</v>
      </c>
      <c r="F22" s="86"/>
      <c r="G22" s="71"/>
      <c r="H22" s="102" t="s">
        <v>121</v>
      </c>
      <c r="I22" s="65"/>
      <c r="J22" s="95" t="s">
        <v>117</v>
      </c>
      <c r="K22" s="1"/>
      <c r="L22" s="64"/>
      <c r="M22" s="102" t="s">
        <v>121</v>
      </c>
      <c r="N22" s="65"/>
      <c r="O22" s="95" t="s">
        <v>117</v>
      </c>
      <c r="P22" s="1"/>
      <c r="Q22" s="64"/>
      <c r="R22" s="102" t="s">
        <v>121</v>
      </c>
      <c r="S22" s="65"/>
      <c r="T22" s="95" t="s">
        <v>117</v>
      </c>
      <c r="U22" s="1"/>
      <c r="V22" s="48"/>
      <c r="W22" s="54"/>
      <c r="X22" s="55"/>
    </row>
    <row r="23" spans="1:24" s="22" customFormat="1" ht="18.75" customHeight="1">
      <c r="A23" s="84"/>
      <c r="B23" s="64"/>
      <c r="C23" s="100" t="s">
        <v>118</v>
      </c>
      <c r="D23" s="65"/>
      <c r="E23" s="133" t="s">
        <v>134</v>
      </c>
      <c r="F23" s="86"/>
      <c r="G23" s="71"/>
      <c r="H23" s="94" t="s">
        <v>122</v>
      </c>
      <c r="I23" s="65"/>
      <c r="J23" s="103" t="s">
        <v>123</v>
      </c>
      <c r="K23" s="1"/>
      <c r="L23" s="64"/>
      <c r="M23" s="94" t="s">
        <v>122</v>
      </c>
      <c r="N23" s="65"/>
      <c r="O23" s="103" t="s">
        <v>123</v>
      </c>
      <c r="P23" s="1"/>
      <c r="Q23" s="64"/>
      <c r="R23" s="94" t="s">
        <v>122</v>
      </c>
      <c r="S23" s="65"/>
      <c r="T23" s="103" t="s">
        <v>123</v>
      </c>
      <c r="U23" s="1"/>
      <c r="V23" s="48"/>
      <c r="W23" s="54"/>
      <c r="X23" s="55"/>
    </row>
    <row r="24" spans="1:24" s="22" customFormat="1" ht="18.75" customHeight="1">
      <c r="A24" s="84"/>
      <c r="B24" s="64"/>
      <c r="C24" s="100" t="s">
        <v>119</v>
      </c>
      <c r="D24" s="65"/>
      <c r="E24" s="134" t="s">
        <v>133</v>
      </c>
      <c r="F24" s="101" t="s">
        <v>120</v>
      </c>
      <c r="G24" s="72"/>
      <c r="H24" s="104" t="s">
        <v>124</v>
      </c>
      <c r="I24" s="65"/>
      <c r="J24" s="105" t="s">
        <v>125</v>
      </c>
      <c r="K24" s="106" t="s">
        <v>126</v>
      </c>
      <c r="L24" s="64"/>
      <c r="M24" s="104" t="s">
        <v>124</v>
      </c>
      <c r="N24" s="65"/>
      <c r="O24" s="105" t="s">
        <v>125</v>
      </c>
      <c r="P24" s="106" t="s">
        <v>126</v>
      </c>
      <c r="Q24" s="64"/>
      <c r="R24" s="104" t="s">
        <v>124</v>
      </c>
      <c r="S24" s="65"/>
      <c r="T24" s="105" t="s">
        <v>125</v>
      </c>
      <c r="U24" s="106" t="s">
        <v>126</v>
      </c>
      <c r="V24" s="48"/>
      <c r="W24" s="54"/>
      <c r="X24" s="55"/>
    </row>
    <row r="25" spans="1:24" s="22" customFormat="1" ht="19.5" customHeight="1" thickBot="1">
      <c r="A25" s="91"/>
      <c r="B25" s="867">
        <f>COUNTA(C8:C24)</f>
        <v>17</v>
      </c>
      <c r="C25" s="868"/>
      <c r="D25" s="869"/>
      <c r="E25" s="135">
        <f>SUM(E8:E24)</f>
        <v>38450</v>
      </c>
      <c r="F25" s="92"/>
      <c r="G25" s="870">
        <f>COUNTA(H8:H24)</f>
        <v>14</v>
      </c>
      <c r="H25" s="871"/>
      <c r="I25" s="872"/>
      <c r="J25" s="96">
        <f>SUM(J8:J24)</f>
        <v>17000</v>
      </c>
      <c r="K25" s="50"/>
      <c r="L25" s="873">
        <f>COUNTA(M8:M24)</f>
        <v>13</v>
      </c>
      <c r="M25" s="874"/>
      <c r="N25" s="875"/>
      <c r="O25" s="96">
        <f>SUM(O8:O24)</f>
        <v>5700</v>
      </c>
      <c r="P25" s="51"/>
      <c r="Q25" s="873">
        <f>COUNTA(R8:R24)</f>
        <v>9</v>
      </c>
      <c r="R25" s="874"/>
      <c r="S25" s="875"/>
      <c r="T25" s="96">
        <f>SUM(T8:T24)</f>
        <v>5300</v>
      </c>
      <c r="U25" s="51"/>
      <c r="V25" s="52"/>
      <c r="W25" s="56"/>
      <c r="X25" s="57"/>
    </row>
    <row r="26" spans="1:24" ht="9" customHeight="1"/>
    <row r="27" spans="1:24" s="11" customFormat="1" ht="21" customHeight="1" thickBot="1">
      <c r="A27" s="73" t="s">
        <v>97</v>
      </c>
      <c r="B27" s="74"/>
      <c r="C27" s="75" t="s">
        <v>40</v>
      </c>
      <c r="D27" s="74"/>
      <c r="E27" s="76"/>
      <c r="F27" s="77" t="s">
        <v>98</v>
      </c>
      <c r="G27" s="960">
        <f>E37+J37+O37+T37</f>
        <v>2450</v>
      </c>
      <c r="H27" s="961"/>
      <c r="I27" s="39"/>
      <c r="J27" s="20"/>
      <c r="K27" s="21"/>
      <c r="M27" s="69" t="s">
        <v>115</v>
      </c>
      <c r="N27" s="41"/>
      <c r="O27" s="16"/>
      <c r="P27" s="16"/>
      <c r="R27" s="40"/>
      <c r="S27" s="41"/>
      <c r="T27" s="16"/>
      <c r="U27" s="16"/>
      <c r="W27" s="962">
        <v>36526</v>
      </c>
      <c r="X27" s="962"/>
    </row>
    <row r="28" spans="1:24" s="11" customFormat="1" ht="19.5" customHeight="1">
      <c r="A28" s="78" t="s">
        <v>99</v>
      </c>
      <c r="B28" s="79" t="s">
        <v>1</v>
      </c>
      <c r="C28" s="80"/>
      <c r="D28" s="81"/>
      <c r="E28" s="82"/>
      <c r="F28" s="83" t="s">
        <v>100</v>
      </c>
      <c r="G28" s="42" t="s">
        <v>2</v>
      </c>
      <c r="H28" s="42"/>
      <c r="I28" s="43"/>
      <c r="J28" s="44"/>
      <c r="K28" s="45" t="s">
        <v>100</v>
      </c>
      <c r="L28" s="68" t="s">
        <v>5</v>
      </c>
      <c r="M28" s="42"/>
      <c r="N28" s="43"/>
      <c r="O28" s="44"/>
      <c r="P28" s="46" t="s">
        <v>100</v>
      </c>
      <c r="Q28" s="68" t="s">
        <v>101</v>
      </c>
      <c r="R28" s="42"/>
      <c r="S28" s="43"/>
      <c r="T28" s="44"/>
      <c r="U28" s="45" t="s">
        <v>100</v>
      </c>
      <c r="V28" s="68" t="s">
        <v>102</v>
      </c>
      <c r="W28" s="42"/>
      <c r="X28" s="47"/>
    </row>
    <row r="29" spans="1:24" s="22" customFormat="1" ht="18.75" customHeight="1">
      <c r="A29" s="84"/>
      <c r="B29" s="64"/>
      <c r="C29" s="93">
        <v>0</v>
      </c>
      <c r="D29" s="65" t="s">
        <v>111</v>
      </c>
      <c r="E29" s="132">
        <v>0</v>
      </c>
      <c r="F29" s="85"/>
      <c r="G29" s="70"/>
      <c r="H29" s="94">
        <v>0</v>
      </c>
      <c r="I29" s="65" t="s">
        <v>112</v>
      </c>
      <c r="J29" s="95"/>
      <c r="K29" s="1"/>
      <c r="L29" s="64"/>
      <c r="M29" s="94" t="s">
        <v>318</v>
      </c>
      <c r="N29" s="65" t="s">
        <v>113</v>
      </c>
      <c r="O29" s="95"/>
      <c r="P29" s="1"/>
      <c r="Q29" s="64"/>
      <c r="R29" s="94">
        <v>0</v>
      </c>
      <c r="S29" s="65"/>
      <c r="T29" s="95">
        <v>0</v>
      </c>
      <c r="U29" s="1"/>
      <c r="V29" s="48"/>
      <c r="W29" s="54"/>
      <c r="X29" s="55"/>
    </row>
    <row r="30" spans="1:24" s="22" customFormat="1" ht="18.75" customHeight="1">
      <c r="A30" s="84"/>
      <c r="B30" s="64"/>
      <c r="C30" s="93">
        <v>0</v>
      </c>
      <c r="D30" s="65"/>
      <c r="E30" s="132">
        <v>0</v>
      </c>
      <c r="F30" s="86"/>
      <c r="G30" s="71"/>
      <c r="H30" s="94" t="s">
        <v>318</v>
      </c>
      <c r="I30" s="65"/>
      <c r="J30" s="95">
        <v>1300</v>
      </c>
      <c r="K30" s="1"/>
      <c r="L30" s="64"/>
      <c r="M30" s="94" t="s">
        <v>441</v>
      </c>
      <c r="N30" s="65"/>
      <c r="O30" s="95">
        <v>650</v>
      </c>
      <c r="P30" s="1"/>
      <c r="Q30" s="64"/>
      <c r="R30" s="94">
        <v>0</v>
      </c>
      <c r="S30" s="65"/>
      <c r="T30" s="95">
        <v>0</v>
      </c>
      <c r="U30" s="1"/>
      <c r="V30" s="48"/>
      <c r="W30" s="54"/>
      <c r="X30" s="55"/>
    </row>
    <row r="31" spans="1:24" s="22" customFormat="1" ht="18.75" customHeight="1">
      <c r="A31" s="84"/>
      <c r="B31" s="64"/>
      <c r="C31" s="93">
        <v>0</v>
      </c>
      <c r="D31" s="65"/>
      <c r="E31" s="132">
        <v>0</v>
      </c>
      <c r="F31" s="86"/>
      <c r="G31" s="71"/>
      <c r="H31" s="94" t="s">
        <v>319</v>
      </c>
      <c r="I31" s="65"/>
      <c r="J31" s="95">
        <v>500</v>
      </c>
      <c r="K31" s="1"/>
      <c r="L31" s="64"/>
      <c r="M31" s="94" t="s">
        <v>320</v>
      </c>
      <c r="N31" s="65"/>
      <c r="O31" s="95" t="s">
        <v>449</v>
      </c>
      <c r="P31" s="1"/>
      <c r="Q31" s="64"/>
      <c r="R31" s="94"/>
      <c r="S31" s="65"/>
      <c r="T31" s="95"/>
      <c r="U31" s="1"/>
      <c r="V31" s="48"/>
      <c r="W31" s="54"/>
      <c r="X31" s="55"/>
    </row>
    <row r="32" spans="1:24" s="22" customFormat="1" ht="18.75" customHeight="1">
      <c r="A32" s="84"/>
      <c r="B32" s="64"/>
      <c r="C32" s="93">
        <v>0</v>
      </c>
      <c r="D32" s="65"/>
      <c r="E32" s="132">
        <v>0</v>
      </c>
      <c r="F32" s="86"/>
      <c r="G32" s="71"/>
      <c r="H32" s="94"/>
      <c r="I32" s="65"/>
      <c r="J32" s="95"/>
      <c r="K32" s="1"/>
      <c r="L32" s="64"/>
      <c r="M32" s="94"/>
      <c r="N32" s="65"/>
      <c r="O32" s="95"/>
      <c r="P32" s="1"/>
      <c r="Q32" s="64"/>
      <c r="R32" s="94"/>
      <c r="S32" s="65"/>
      <c r="T32" s="95"/>
      <c r="U32" s="1"/>
      <c r="V32" s="48"/>
      <c r="W32" s="54"/>
      <c r="X32" s="55"/>
    </row>
    <row r="33" spans="1:24" s="22" customFormat="1" ht="18.75" customHeight="1">
      <c r="A33" s="84"/>
      <c r="B33" s="64"/>
      <c r="C33" s="93">
        <v>0</v>
      </c>
      <c r="D33" s="65"/>
      <c r="E33" s="132">
        <v>0</v>
      </c>
      <c r="F33" s="86"/>
      <c r="G33" s="71"/>
      <c r="H33" s="94"/>
      <c r="I33" s="65"/>
      <c r="J33" s="95"/>
      <c r="K33" s="1"/>
      <c r="L33" s="64"/>
      <c r="M33" s="94"/>
      <c r="N33" s="65"/>
      <c r="O33" s="95"/>
      <c r="P33" s="1"/>
      <c r="Q33" s="64"/>
      <c r="R33" s="94"/>
      <c r="S33" s="65"/>
      <c r="T33" s="95"/>
      <c r="U33" s="1"/>
      <c r="V33" s="48"/>
      <c r="W33" s="54"/>
      <c r="X33" s="55"/>
    </row>
    <row r="34" spans="1:24" s="22" customFormat="1" ht="18.75" customHeight="1">
      <c r="A34" s="84"/>
      <c r="B34" s="64"/>
      <c r="C34" s="93"/>
      <c r="D34" s="65"/>
      <c r="E34" s="132"/>
      <c r="F34" s="86"/>
      <c r="G34" s="71"/>
      <c r="H34" s="94"/>
      <c r="I34" s="65"/>
      <c r="J34" s="95"/>
      <c r="K34" s="1"/>
      <c r="L34" s="64"/>
      <c r="M34" s="94"/>
      <c r="N34" s="65"/>
      <c r="O34" s="95"/>
      <c r="P34" s="5"/>
      <c r="Q34" s="64"/>
      <c r="R34" s="94"/>
      <c r="S34" s="65"/>
      <c r="T34" s="95"/>
      <c r="U34" s="5"/>
      <c r="V34" s="48"/>
      <c r="W34" s="54"/>
      <c r="X34" s="55"/>
    </row>
    <row r="35" spans="1:24" s="22" customFormat="1" ht="18.75" customHeight="1">
      <c r="A35" s="84"/>
      <c r="B35" s="64"/>
      <c r="C35" s="93"/>
      <c r="D35" s="65"/>
      <c r="E35" s="132"/>
      <c r="F35" s="86"/>
      <c r="G35" s="71"/>
      <c r="H35" s="94"/>
      <c r="I35" s="65"/>
      <c r="J35" s="95"/>
      <c r="K35" s="1"/>
      <c r="L35" s="64"/>
      <c r="M35" s="94"/>
      <c r="N35" s="65"/>
      <c r="O35" s="95"/>
      <c r="P35" s="5"/>
      <c r="Q35" s="64"/>
      <c r="R35" s="94"/>
      <c r="S35" s="65"/>
      <c r="T35" s="95"/>
      <c r="U35" s="5"/>
      <c r="V35" s="48"/>
      <c r="W35" s="54"/>
      <c r="X35" s="55"/>
    </row>
    <row r="36" spans="1:24" s="22" customFormat="1" ht="18.75" customHeight="1">
      <c r="A36" s="84"/>
      <c r="B36" s="64"/>
      <c r="C36" s="93"/>
      <c r="D36" s="65"/>
      <c r="E36" s="132"/>
      <c r="F36" s="90"/>
      <c r="G36" s="72"/>
      <c r="H36" s="94"/>
      <c r="I36" s="65"/>
      <c r="J36" s="95"/>
      <c r="K36" s="1"/>
      <c r="L36" s="64"/>
      <c r="M36" s="94"/>
      <c r="N36" s="65"/>
      <c r="O36" s="95"/>
      <c r="P36" s="5"/>
      <c r="Q36" s="64"/>
      <c r="R36" s="94"/>
      <c r="S36" s="65"/>
      <c r="T36" s="95"/>
      <c r="U36" s="5"/>
      <c r="V36" s="48"/>
      <c r="W36" s="54"/>
      <c r="X36" s="55"/>
    </row>
    <row r="37" spans="1:24" s="22" customFormat="1" ht="19.5" customHeight="1" thickBot="1">
      <c r="A37" s="91"/>
      <c r="B37" s="867">
        <f>COUNTA(C29:C36)</f>
        <v>5</v>
      </c>
      <c r="C37" s="868"/>
      <c r="D37" s="869"/>
      <c r="E37" s="135">
        <f>SUM(E29:E36)</f>
        <v>0</v>
      </c>
      <c r="F37" s="92"/>
      <c r="G37" s="870">
        <f>COUNTA(H29:H36)</f>
        <v>3</v>
      </c>
      <c r="H37" s="871"/>
      <c r="I37" s="872"/>
      <c r="J37" s="96">
        <f>SUM(J29:J36)</f>
        <v>1800</v>
      </c>
      <c r="K37" s="50"/>
      <c r="L37" s="873">
        <f>COUNTA(M29:M36)</f>
        <v>3</v>
      </c>
      <c r="M37" s="874"/>
      <c r="N37" s="875"/>
      <c r="O37" s="96">
        <f>SUM(O29:O36)</f>
        <v>650</v>
      </c>
      <c r="P37" s="51"/>
      <c r="Q37" s="873">
        <f>COUNTA(R29:R36)</f>
        <v>2</v>
      </c>
      <c r="R37" s="874"/>
      <c r="S37" s="875"/>
      <c r="T37" s="96">
        <f>SUM(T29:T36)</f>
        <v>0</v>
      </c>
      <c r="U37" s="51"/>
      <c r="V37" s="52"/>
      <c r="W37" s="56"/>
      <c r="X37" s="57"/>
    </row>
  </sheetData>
  <mergeCells count="14">
    <mergeCell ref="W6:X6"/>
    <mergeCell ref="Q25:S25"/>
    <mergeCell ref="W27:X27"/>
    <mergeCell ref="Q37:S37"/>
    <mergeCell ref="A18:A19"/>
    <mergeCell ref="P1:U4"/>
    <mergeCell ref="G6:H6"/>
    <mergeCell ref="G27:H27"/>
    <mergeCell ref="L37:N37"/>
    <mergeCell ref="B25:D25"/>
    <mergeCell ref="G25:I25"/>
    <mergeCell ref="L25:N25"/>
    <mergeCell ref="B37:D37"/>
    <mergeCell ref="G37:I37"/>
  </mergeCells>
  <phoneticPr fontId="5"/>
  <printOptions horizontalCentered="1" verticalCentered="1"/>
  <pageMargins left="0.59055118110236227" right="0.59055118110236227" top="0.47244094488188981" bottom="0.47244094488188981" header="0.11811023622047245" footer="0.11811023622047245"/>
  <pageSetup paperSize="9" scale="85" firstPageNumber="67" orientation="landscape" horizontalDpi="4294967292" verticalDpi="4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showGridLines="0" workbookViewId="0"/>
  </sheetViews>
  <sheetFormatPr defaultRowHeight="13.5"/>
  <cols>
    <col min="15" max="15" width="12" customWidth="1"/>
  </cols>
  <sheetData>
    <row r="1" spans="1:14">
      <c r="A1" s="545"/>
      <c r="B1" s="545"/>
      <c r="C1" s="545"/>
      <c r="D1" s="545"/>
      <c r="E1" s="545"/>
      <c r="F1" s="545"/>
      <c r="G1" s="545"/>
      <c r="H1" s="545"/>
      <c r="I1" s="545"/>
      <c r="J1" s="545"/>
      <c r="K1" s="545"/>
      <c r="L1" s="545"/>
      <c r="M1" s="545"/>
      <c r="N1" s="545"/>
    </row>
    <row r="2" spans="1:14" ht="18.75">
      <c r="A2" s="790" t="s">
        <v>648</v>
      </c>
      <c r="B2" s="791"/>
      <c r="C2" s="791"/>
      <c r="D2" s="791"/>
      <c r="E2" s="791"/>
      <c r="F2" s="791"/>
      <c r="G2" s="791"/>
      <c r="H2" s="791"/>
      <c r="I2" s="791"/>
      <c r="J2" s="791"/>
      <c r="K2" s="791"/>
      <c r="L2" s="791"/>
      <c r="M2" s="791"/>
      <c r="N2" s="791"/>
    </row>
    <row r="3" spans="1:14">
      <c r="A3" s="545"/>
      <c r="B3" s="545"/>
      <c r="C3" s="545"/>
      <c r="D3" s="545"/>
      <c r="E3" s="545"/>
      <c r="F3" s="545"/>
      <c r="G3" s="545"/>
      <c r="H3" s="545"/>
      <c r="I3" s="545"/>
      <c r="J3" s="545"/>
      <c r="K3" s="545"/>
      <c r="L3" s="545"/>
      <c r="M3" s="545"/>
      <c r="N3" s="545"/>
    </row>
    <row r="4" spans="1:14">
      <c r="A4" s="545"/>
      <c r="B4" s="545"/>
      <c r="C4" s="545"/>
      <c r="D4" s="545"/>
      <c r="E4" s="545"/>
      <c r="F4" s="545"/>
      <c r="G4" s="545"/>
      <c r="H4" s="545"/>
      <c r="I4" s="545"/>
      <c r="J4" s="545"/>
      <c r="K4" s="545"/>
      <c r="L4" s="545"/>
      <c r="M4" s="545"/>
      <c r="N4" s="545"/>
    </row>
    <row r="5" spans="1:14">
      <c r="A5" s="546" t="s">
        <v>649</v>
      </c>
      <c r="B5" s="547"/>
      <c r="C5" s="547"/>
      <c r="D5" s="547"/>
      <c r="E5" s="547"/>
      <c r="F5" s="547"/>
      <c r="G5" s="547"/>
      <c r="H5" s="547"/>
      <c r="I5" s="547"/>
      <c r="J5" s="547"/>
      <c r="K5" s="547"/>
      <c r="L5" s="545"/>
      <c r="M5" s="545"/>
      <c r="N5" s="545"/>
    </row>
    <row r="6" spans="1:14">
      <c r="A6" s="546"/>
      <c r="B6" s="547"/>
      <c r="C6" s="547"/>
      <c r="D6" s="547"/>
      <c r="E6" s="547"/>
      <c r="F6" s="547"/>
      <c r="G6" s="547"/>
      <c r="H6" s="547"/>
      <c r="I6" s="547"/>
      <c r="J6" s="547"/>
      <c r="K6" s="547"/>
      <c r="L6" s="545"/>
      <c r="M6" s="545"/>
      <c r="N6" s="545"/>
    </row>
    <row r="7" spans="1:14" ht="14.25">
      <c r="A7" s="548" t="s">
        <v>650</v>
      </c>
      <c r="B7" s="547"/>
      <c r="C7" s="547"/>
      <c r="D7" s="547"/>
      <c r="E7" s="547"/>
      <c r="F7" s="547"/>
      <c r="G7" s="547"/>
      <c r="H7" s="547"/>
      <c r="I7" s="547"/>
      <c r="J7" s="547"/>
      <c r="K7" s="547"/>
      <c r="L7" s="545"/>
      <c r="M7" s="545"/>
      <c r="N7" s="545"/>
    </row>
    <row r="8" spans="1:14" ht="14.25">
      <c r="A8" s="548"/>
      <c r="B8" s="547"/>
      <c r="C8" s="547"/>
      <c r="D8" s="547"/>
      <c r="E8" s="547"/>
      <c r="F8" s="547"/>
      <c r="G8" s="547"/>
      <c r="H8" s="547"/>
      <c r="I8" s="547"/>
      <c r="J8" s="547"/>
      <c r="K8" s="547"/>
      <c r="L8" s="545"/>
      <c r="M8" s="545"/>
      <c r="N8" s="545"/>
    </row>
    <row r="9" spans="1:14" ht="14.25">
      <c r="A9" s="548" t="s">
        <v>651</v>
      </c>
      <c r="B9" s="545"/>
      <c r="C9" s="545"/>
      <c r="D9" s="545"/>
      <c r="E9" s="545"/>
      <c r="F9" s="545"/>
      <c r="G9" s="545"/>
      <c r="H9" s="545"/>
      <c r="I9" s="545"/>
      <c r="J9" s="545"/>
      <c r="K9" s="545"/>
      <c r="L9" s="545"/>
      <c r="M9" s="545"/>
      <c r="N9" s="545"/>
    </row>
    <row r="10" spans="1:14">
      <c r="A10" s="546"/>
      <c r="B10" s="545"/>
      <c r="C10" s="545"/>
      <c r="D10" s="545"/>
      <c r="E10" s="545"/>
      <c r="F10" s="545"/>
      <c r="G10" s="545"/>
      <c r="H10" s="545"/>
      <c r="I10" s="545"/>
      <c r="J10" s="545"/>
      <c r="K10" s="545"/>
      <c r="L10" s="545"/>
      <c r="M10" s="545"/>
      <c r="N10" s="545"/>
    </row>
    <row r="11" spans="1:14">
      <c r="A11" s="546"/>
      <c r="B11" s="545"/>
      <c r="C11" s="545"/>
      <c r="D11" s="545"/>
      <c r="E11" s="545"/>
      <c r="F11" s="545"/>
      <c r="G11" s="545"/>
      <c r="H11" s="545"/>
      <c r="I11" s="545"/>
      <c r="J11" s="545"/>
      <c r="K11" s="545"/>
      <c r="L11" s="545"/>
      <c r="M11" s="545"/>
      <c r="N11" s="545"/>
    </row>
    <row r="12" spans="1:14">
      <c r="A12" s="546" t="s">
        <v>652</v>
      </c>
      <c r="B12" s="547"/>
      <c r="C12" s="547"/>
      <c r="D12" s="547"/>
      <c r="E12" s="547"/>
      <c r="F12" s="547"/>
      <c r="G12" s="547"/>
      <c r="H12" s="547"/>
      <c r="I12" s="547"/>
      <c r="J12" s="547"/>
      <c r="K12" s="547"/>
      <c r="L12" s="545"/>
      <c r="M12" s="545"/>
      <c r="N12" s="545"/>
    </row>
    <row r="13" spans="1:14">
      <c r="A13" s="549"/>
      <c r="B13" s="547"/>
      <c r="C13" s="547"/>
      <c r="D13" s="547"/>
      <c r="E13" s="547"/>
      <c r="F13" s="547"/>
      <c r="G13" s="547"/>
      <c r="H13" s="547"/>
      <c r="I13" s="547"/>
      <c r="J13" s="547"/>
      <c r="K13" s="547"/>
      <c r="L13" s="545"/>
      <c r="M13" s="545"/>
      <c r="N13" s="545"/>
    </row>
    <row r="14" spans="1:14">
      <c r="A14" s="545" t="s">
        <v>864</v>
      </c>
      <c r="B14" s="545"/>
      <c r="C14" s="545"/>
      <c r="D14" s="545"/>
      <c r="E14" s="545"/>
      <c r="F14" s="545"/>
      <c r="G14" s="545"/>
      <c r="H14" s="545"/>
      <c r="I14" s="545"/>
      <c r="J14" s="545"/>
      <c r="K14" s="545"/>
      <c r="L14" s="545"/>
      <c r="M14" s="545"/>
      <c r="N14" s="545"/>
    </row>
    <row r="15" spans="1:14" ht="6.2" customHeight="1">
      <c r="A15" s="545"/>
      <c r="B15" s="545"/>
      <c r="C15" s="545"/>
      <c r="D15" s="545"/>
      <c r="E15" s="545"/>
      <c r="F15" s="545"/>
      <c r="G15" s="545"/>
      <c r="H15" s="545"/>
      <c r="I15" s="545"/>
      <c r="J15" s="545"/>
      <c r="K15" s="545"/>
      <c r="L15" s="545"/>
      <c r="M15" s="545"/>
      <c r="N15" s="545"/>
    </row>
    <row r="16" spans="1:14" ht="6.2" customHeight="1">
      <c r="A16" s="545"/>
      <c r="B16" s="545"/>
      <c r="C16" s="545"/>
      <c r="D16" s="545"/>
      <c r="E16" s="545"/>
      <c r="F16" s="545"/>
      <c r="G16" s="545"/>
      <c r="H16" s="545"/>
      <c r="I16" s="545"/>
      <c r="J16" s="545"/>
      <c r="K16" s="545"/>
      <c r="L16" s="545"/>
      <c r="M16" s="545"/>
      <c r="N16" s="545"/>
    </row>
    <row r="17" spans="1:14">
      <c r="A17" s="545" t="s">
        <v>866</v>
      </c>
      <c r="B17" s="545"/>
      <c r="C17" s="545"/>
      <c r="D17" s="545"/>
      <c r="E17" s="545"/>
      <c r="F17" s="545"/>
      <c r="G17" s="545"/>
      <c r="H17" s="545"/>
      <c r="I17" s="545"/>
      <c r="J17" s="545"/>
      <c r="K17" s="545"/>
      <c r="L17" s="545"/>
      <c r="M17" s="545"/>
      <c r="N17" s="545"/>
    </row>
    <row r="18" spans="1:14" ht="6.2" customHeight="1">
      <c r="A18" s="545"/>
      <c r="B18" s="545"/>
      <c r="C18" s="545"/>
      <c r="D18" s="545"/>
      <c r="E18" s="545"/>
      <c r="F18" s="545"/>
      <c r="G18" s="545"/>
      <c r="H18" s="545"/>
      <c r="I18" s="545"/>
      <c r="J18" s="545"/>
      <c r="K18" s="545"/>
      <c r="L18" s="545"/>
      <c r="M18" s="545"/>
      <c r="N18" s="545"/>
    </row>
    <row r="19" spans="1:14" ht="6.2" customHeight="1">
      <c r="A19" s="545"/>
      <c r="B19" s="545"/>
      <c r="C19" s="545"/>
      <c r="D19" s="545"/>
      <c r="E19" s="545"/>
      <c r="F19" s="545"/>
      <c r="G19" s="545"/>
      <c r="H19" s="545"/>
      <c r="I19" s="545"/>
      <c r="J19" s="545"/>
      <c r="K19" s="545"/>
      <c r="L19" s="545"/>
      <c r="M19" s="545"/>
      <c r="N19" s="545"/>
    </row>
    <row r="20" spans="1:14">
      <c r="A20" s="545" t="s">
        <v>867</v>
      </c>
      <c r="B20" s="545"/>
      <c r="C20" s="545"/>
      <c r="D20" s="545"/>
      <c r="E20" s="545"/>
      <c r="F20" s="545"/>
      <c r="G20" s="545"/>
      <c r="H20" s="545"/>
      <c r="I20" s="545"/>
      <c r="J20" s="545"/>
      <c r="K20" s="545"/>
      <c r="L20" s="545"/>
      <c r="M20" s="545"/>
      <c r="N20" s="545"/>
    </row>
    <row r="21" spans="1:14" ht="6.2" customHeight="1">
      <c r="A21" s="545"/>
      <c r="B21" s="545"/>
      <c r="C21" s="545"/>
      <c r="D21" s="545"/>
      <c r="E21" s="545"/>
      <c r="F21" s="545"/>
      <c r="G21" s="545"/>
      <c r="H21" s="545"/>
      <c r="I21" s="545"/>
      <c r="J21" s="545"/>
      <c r="K21" s="545"/>
      <c r="L21" s="545"/>
      <c r="M21" s="545"/>
      <c r="N21" s="545"/>
    </row>
    <row r="22" spans="1:14" ht="6.2" customHeight="1">
      <c r="A22" s="545"/>
      <c r="B22" s="545"/>
      <c r="C22" s="545"/>
      <c r="D22" s="545"/>
      <c r="E22" s="545"/>
      <c r="F22" s="545"/>
      <c r="G22" s="545"/>
      <c r="H22" s="545"/>
      <c r="I22" s="545"/>
      <c r="J22" s="545"/>
      <c r="K22" s="545"/>
      <c r="L22" s="545"/>
      <c r="M22" s="545"/>
      <c r="N22" s="545"/>
    </row>
    <row r="23" spans="1:14">
      <c r="A23" s="545" t="s">
        <v>865</v>
      </c>
      <c r="B23" s="545"/>
      <c r="C23" s="545"/>
      <c r="D23" s="545"/>
      <c r="E23" s="545"/>
      <c r="F23" s="545"/>
      <c r="G23" s="545"/>
      <c r="H23" s="545"/>
      <c r="I23" s="545"/>
      <c r="J23" s="545"/>
      <c r="K23" s="545"/>
      <c r="L23" s="545"/>
      <c r="M23" s="545"/>
      <c r="N23" s="545"/>
    </row>
    <row r="24" spans="1:14" ht="6.2" customHeight="1">
      <c r="A24" s="545"/>
      <c r="B24" s="545"/>
      <c r="C24" s="545"/>
      <c r="D24" s="545"/>
      <c r="E24" s="545"/>
      <c r="F24" s="545"/>
      <c r="G24" s="545"/>
      <c r="H24" s="545"/>
      <c r="I24" s="545"/>
      <c r="J24" s="545"/>
      <c r="K24" s="545"/>
      <c r="L24" s="545"/>
      <c r="M24" s="545"/>
      <c r="N24" s="545"/>
    </row>
    <row r="25" spans="1:14" ht="6.2" customHeight="1">
      <c r="A25" s="545"/>
      <c r="B25" s="545"/>
      <c r="C25" s="545"/>
      <c r="D25" s="545"/>
      <c r="E25" s="545"/>
      <c r="F25" s="545"/>
      <c r="G25" s="545"/>
      <c r="H25" s="545"/>
      <c r="I25" s="545"/>
      <c r="J25" s="545"/>
      <c r="K25" s="545"/>
      <c r="L25" s="545"/>
      <c r="M25" s="545"/>
      <c r="N25" s="545"/>
    </row>
    <row r="26" spans="1:14" ht="6.2" customHeight="1">
      <c r="A26" s="545"/>
      <c r="B26" s="545"/>
      <c r="C26" s="545"/>
      <c r="D26" s="545"/>
      <c r="E26" s="545"/>
      <c r="F26" s="545"/>
      <c r="G26" s="545"/>
      <c r="H26" s="545"/>
      <c r="I26" s="545"/>
      <c r="J26" s="545"/>
      <c r="K26" s="545"/>
      <c r="L26" s="545"/>
      <c r="M26" s="545"/>
      <c r="N26" s="545"/>
    </row>
    <row r="27" spans="1:14">
      <c r="A27" s="545" t="s">
        <v>653</v>
      </c>
      <c r="B27" s="545"/>
      <c r="C27" s="545"/>
      <c r="D27" s="545"/>
      <c r="E27" s="545"/>
      <c r="F27" s="545"/>
      <c r="G27" s="545"/>
      <c r="H27" s="545"/>
      <c r="I27" s="545"/>
      <c r="J27" s="545"/>
      <c r="K27" s="545"/>
      <c r="L27" s="545"/>
      <c r="M27" s="545"/>
      <c r="N27" s="545"/>
    </row>
    <row r="28" spans="1:14" ht="6.2" customHeight="1">
      <c r="A28" s="545"/>
      <c r="B28" s="545"/>
      <c r="C28" s="545"/>
      <c r="D28" s="545"/>
      <c r="E28" s="545"/>
      <c r="F28" s="545"/>
      <c r="G28" s="545"/>
      <c r="H28" s="545"/>
      <c r="I28" s="545"/>
      <c r="J28" s="545"/>
      <c r="K28" s="545"/>
      <c r="L28" s="545"/>
      <c r="M28" s="545"/>
      <c r="N28" s="545"/>
    </row>
    <row r="29" spans="1:14">
      <c r="A29" s="545"/>
      <c r="B29" s="545"/>
      <c r="C29" s="545"/>
      <c r="D29" s="545"/>
      <c r="E29" s="545"/>
      <c r="F29" s="545"/>
      <c r="G29" s="545"/>
      <c r="H29" s="545"/>
      <c r="I29" s="545"/>
      <c r="J29" s="545"/>
      <c r="K29" s="545"/>
      <c r="L29" s="545"/>
      <c r="M29" s="545"/>
      <c r="N29" s="545"/>
    </row>
    <row r="30" spans="1:14" ht="6.2" customHeight="1">
      <c r="A30" s="545"/>
      <c r="B30" s="545"/>
      <c r="C30" s="545"/>
      <c r="D30" s="545"/>
      <c r="E30" s="545"/>
      <c r="F30" s="545"/>
      <c r="G30" s="545"/>
      <c r="H30" s="545"/>
      <c r="I30" s="545"/>
      <c r="J30" s="545"/>
      <c r="K30" s="545"/>
      <c r="L30" s="545"/>
      <c r="M30" s="545"/>
      <c r="N30" s="545"/>
    </row>
    <row r="31" spans="1:14">
      <c r="A31" s="545" t="s">
        <v>654</v>
      </c>
      <c r="B31" s="545"/>
      <c r="C31" s="545"/>
      <c r="D31" s="545"/>
      <c r="E31" s="545"/>
      <c r="F31" s="545"/>
      <c r="G31" s="545"/>
      <c r="H31" s="545"/>
      <c r="I31" s="545"/>
      <c r="J31" s="545"/>
      <c r="K31" s="545"/>
      <c r="L31" s="545"/>
      <c r="M31" s="545"/>
      <c r="N31" s="545"/>
    </row>
    <row r="32" spans="1:14" ht="6.2" customHeight="1">
      <c r="A32" s="545"/>
      <c r="B32" s="545"/>
      <c r="C32" s="545"/>
      <c r="D32" s="545"/>
      <c r="E32" s="545"/>
      <c r="F32" s="545"/>
      <c r="G32" s="545"/>
      <c r="H32" s="545"/>
      <c r="I32" s="545"/>
      <c r="J32" s="545"/>
      <c r="K32" s="545"/>
      <c r="L32" s="545"/>
      <c r="M32" s="545"/>
      <c r="N32" s="545"/>
    </row>
    <row r="33" spans="1:14">
      <c r="A33" s="545" t="s">
        <v>655</v>
      </c>
      <c r="B33" s="545"/>
      <c r="C33" s="545"/>
      <c r="D33" s="545"/>
      <c r="E33" s="545"/>
      <c r="F33" s="545"/>
      <c r="G33" s="545"/>
      <c r="H33" s="545"/>
      <c r="I33" s="545"/>
      <c r="J33" s="545"/>
      <c r="K33" s="545"/>
      <c r="L33" s="545"/>
      <c r="M33" s="545"/>
      <c r="N33" s="545"/>
    </row>
    <row r="34" spans="1:14" ht="6.2" customHeight="1">
      <c r="A34" s="545"/>
      <c r="B34" s="545"/>
      <c r="C34" s="545"/>
      <c r="D34" s="545"/>
      <c r="E34" s="545"/>
      <c r="F34" s="545"/>
      <c r="G34" s="545"/>
      <c r="H34" s="545"/>
      <c r="I34" s="545"/>
      <c r="J34" s="545"/>
      <c r="K34" s="545"/>
      <c r="L34" s="545"/>
      <c r="M34" s="545"/>
      <c r="N34" s="545"/>
    </row>
    <row r="35" spans="1:14">
      <c r="A35" s="545" t="s">
        <v>656</v>
      </c>
      <c r="B35" s="545"/>
      <c r="C35" s="545"/>
      <c r="D35" s="545"/>
      <c r="E35" s="545"/>
      <c r="F35" s="545"/>
      <c r="G35" s="545"/>
      <c r="H35" s="545"/>
      <c r="I35" s="545"/>
      <c r="J35" s="545"/>
      <c r="K35" s="545"/>
      <c r="L35" s="545"/>
      <c r="M35" s="545"/>
      <c r="N35" s="545"/>
    </row>
    <row r="36" spans="1:14">
      <c r="A36" s="545"/>
      <c r="B36" s="545"/>
      <c r="C36" s="545"/>
      <c r="D36" s="545"/>
      <c r="E36" s="545"/>
      <c r="F36" s="545"/>
      <c r="G36" s="545"/>
      <c r="H36" s="545"/>
      <c r="I36" s="545"/>
      <c r="J36" s="545"/>
      <c r="K36" s="545"/>
      <c r="L36" s="545"/>
      <c r="M36" s="545"/>
      <c r="N36" s="545"/>
    </row>
    <row r="37" spans="1:14">
      <c r="A37" s="545" t="s">
        <v>657</v>
      </c>
      <c r="B37" s="545"/>
      <c r="C37" s="545"/>
      <c r="D37" s="545"/>
      <c r="E37" s="545"/>
      <c r="F37" s="545"/>
      <c r="G37" s="545"/>
      <c r="H37" s="545"/>
      <c r="I37" s="545"/>
      <c r="J37" s="545"/>
      <c r="K37" s="545"/>
      <c r="L37" s="545"/>
      <c r="M37" s="545"/>
      <c r="N37" s="545"/>
    </row>
    <row r="38" spans="1:14">
      <c r="A38" s="545"/>
      <c r="B38" s="545"/>
      <c r="C38" s="545"/>
      <c r="D38" s="545"/>
      <c r="E38" s="545"/>
      <c r="F38" s="545"/>
      <c r="G38" s="545"/>
      <c r="H38" s="545"/>
      <c r="I38" s="545"/>
      <c r="J38" s="545"/>
      <c r="K38" s="545"/>
      <c r="L38" s="545"/>
      <c r="M38" s="545"/>
      <c r="N38" s="545"/>
    </row>
    <row r="39" spans="1:14" ht="20.25" customHeight="1">
      <c r="A39" s="545" t="s">
        <v>658</v>
      </c>
      <c r="B39" s="545"/>
      <c r="C39" s="545"/>
      <c r="D39" s="545"/>
      <c r="E39" s="545"/>
      <c r="F39" s="545"/>
      <c r="G39" s="545"/>
      <c r="H39" s="545"/>
      <c r="I39" s="545"/>
      <c r="J39" s="545"/>
      <c r="K39" s="545"/>
      <c r="L39" s="545"/>
      <c r="M39" s="545"/>
      <c r="N39" s="545"/>
    </row>
    <row r="40" spans="1:14">
      <c r="A40" s="546"/>
      <c r="B40" s="545"/>
      <c r="C40" s="545"/>
      <c r="D40" s="545"/>
      <c r="E40" s="545"/>
      <c r="F40" s="545"/>
      <c r="G40" s="545"/>
      <c r="H40" s="545"/>
      <c r="I40" s="545"/>
      <c r="J40" s="545"/>
      <c r="K40" s="545"/>
      <c r="L40" s="545"/>
    </row>
  </sheetData>
  <mergeCells count="1">
    <mergeCell ref="A2:N2"/>
  </mergeCells>
  <phoneticPr fontId="6"/>
  <pageMargins left="0.73" right="0.22" top="0.38" bottom="0.17" header="0.37" footer="0.2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showGridLines="0" zoomScaleNormal="100" workbookViewId="0"/>
  </sheetViews>
  <sheetFormatPr defaultRowHeight="13.5"/>
  <cols>
    <col min="1" max="1" width="72.625" customWidth="1"/>
    <col min="2" max="2" width="5.625" customWidth="1"/>
    <col min="3" max="4" width="8.625" customWidth="1"/>
    <col min="5" max="5" width="56.625" customWidth="1"/>
  </cols>
  <sheetData>
    <row r="1" spans="1:5">
      <c r="A1" s="550"/>
      <c r="B1" s="550"/>
      <c r="C1" s="550"/>
      <c r="D1" s="550"/>
      <c r="E1" s="550"/>
    </row>
    <row r="2" spans="1:5" ht="18.75">
      <c r="A2" s="792" t="s">
        <v>659</v>
      </c>
      <c r="B2" s="793"/>
      <c r="C2" s="793"/>
      <c r="D2" s="793"/>
      <c r="E2" s="793"/>
    </row>
    <row r="3" spans="1:5" ht="18.75">
      <c r="A3" s="551"/>
      <c r="B3" s="550"/>
      <c r="C3" s="550"/>
      <c r="D3" s="550"/>
      <c r="E3" s="550"/>
    </row>
    <row r="4" spans="1:5">
      <c r="A4" s="550"/>
      <c r="B4" s="550"/>
      <c r="C4" s="552"/>
      <c r="D4" s="550"/>
      <c r="E4" s="550"/>
    </row>
    <row r="5" spans="1:5">
      <c r="A5" s="553" t="s">
        <v>660</v>
      </c>
      <c r="B5" s="552"/>
      <c r="C5" s="553" t="s">
        <v>736</v>
      </c>
      <c r="D5" s="554"/>
      <c r="E5" s="552"/>
    </row>
    <row r="6" spans="1:5">
      <c r="A6" s="553" t="s">
        <v>662</v>
      </c>
      <c r="B6" s="552"/>
      <c r="C6" s="553" t="s">
        <v>836</v>
      </c>
      <c r="D6" s="554"/>
      <c r="E6" s="552"/>
    </row>
    <row r="7" spans="1:5">
      <c r="A7" s="553" t="s">
        <v>663</v>
      </c>
      <c r="B7" s="552"/>
      <c r="C7" s="553" t="s">
        <v>737</v>
      </c>
      <c r="D7" s="554"/>
      <c r="E7" s="552"/>
    </row>
    <row r="8" spans="1:5">
      <c r="A8" s="554"/>
      <c r="B8" s="552"/>
      <c r="C8" s="553" t="s">
        <v>672</v>
      </c>
      <c r="D8" s="552"/>
      <c r="E8" s="552"/>
    </row>
    <row r="9" spans="1:5">
      <c r="A9" s="554" t="s">
        <v>666</v>
      </c>
      <c r="B9" s="552"/>
      <c r="C9" s="553" t="s">
        <v>674</v>
      </c>
      <c r="D9" s="554"/>
      <c r="E9" s="554"/>
    </row>
    <row r="10" spans="1:5">
      <c r="A10" s="554" t="s">
        <v>667</v>
      </c>
      <c r="B10" s="552"/>
      <c r="C10" s="554"/>
      <c r="D10" s="554"/>
      <c r="E10" s="554"/>
    </row>
    <row r="11" spans="1:5">
      <c r="A11" s="554" t="s">
        <v>668</v>
      </c>
      <c r="B11" s="552"/>
      <c r="C11" s="554" t="s">
        <v>677</v>
      </c>
      <c r="D11" s="555"/>
      <c r="E11" s="555"/>
    </row>
    <row r="12" spans="1:5">
      <c r="A12" s="554" t="s">
        <v>669</v>
      </c>
      <c r="B12" s="552"/>
      <c r="C12" s="556" t="s">
        <v>679</v>
      </c>
      <c r="D12" s="556" t="s">
        <v>680</v>
      </c>
      <c r="E12" s="556" t="s">
        <v>681</v>
      </c>
    </row>
    <row r="13" spans="1:5">
      <c r="A13" s="554" t="s">
        <v>670</v>
      </c>
      <c r="B13" s="552"/>
      <c r="C13" s="556" t="s">
        <v>683</v>
      </c>
      <c r="D13" s="556" t="s">
        <v>684</v>
      </c>
      <c r="E13" s="556" t="s">
        <v>685</v>
      </c>
    </row>
    <row r="14" spans="1:5">
      <c r="A14" s="554" t="s">
        <v>671</v>
      </c>
      <c r="B14" s="552"/>
      <c r="C14" s="557" t="s">
        <v>683</v>
      </c>
      <c r="D14" s="557" t="s">
        <v>687</v>
      </c>
      <c r="E14" s="557" t="s">
        <v>688</v>
      </c>
    </row>
    <row r="15" spans="1:5">
      <c r="A15" s="554" t="s">
        <v>673</v>
      </c>
      <c r="B15" s="552"/>
      <c r="C15" s="558"/>
      <c r="D15" s="558"/>
      <c r="E15" s="558"/>
    </row>
    <row r="16" spans="1:5">
      <c r="A16" s="554" t="s">
        <v>675</v>
      </c>
      <c r="B16" s="552"/>
      <c r="C16" s="554"/>
      <c r="D16" s="554"/>
      <c r="E16" s="554"/>
    </row>
    <row r="17" spans="1:5">
      <c r="A17" s="554" t="s">
        <v>676</v>
      </c>
      <c r="B17" s="552"/>
      <c r="C17" s="554" t="s">
        <v>837</v>
      </c>
      <c r="D17" s="554"/>
      <c r="E17" s="554"/>
    </row>
    <row r="18" spans="1:5">
      <c r="A18" s="554" t="s">
        <v>678</v>
      </c>
      <c r="B18" s="552"/>
      <c r="C18" s="556" t="s">
        <v>838</v>
      </c>
      <c r="D18" s="783" t="s">
        <v>680</v>
      </c>
      <c r="E18" s="784"/>
    </row>
    <row r="19" spans="1:5">
      <c r="A19" s="554" t="s">
        <v>682</v>
      </c>
      <c r="B19" s="552"/>
      <c r="C19" s="556" t="s">
        <v>839</v>
      </c>
      <c r="D19" s="556" t="s">
        <v>840</v>
      </c>
      <c r="E19" s="556"/>
    </row>
    <row r="20" spans="1:5">
      <c r="A20" s="554" t="s">
        <v>686</v>
      </c>
      <c r="B20" s="552"/>
      <c r="C20" s="553"/>
      <c r="D20" s="554"/>
      <c r="E20" s="552"/>
    </row>
    <row r="21" spans="1:5">
      <c r="A21" s="554" t="s">
        <v>689</v>
      </c>
      <c r="B21" s="552"/>
      <c r="C21" s="553" t="s">
        <v>696</v>
      </c>
      <c r="D21" s="554"/>
      <c r="E21" s="552"/>
    </row>
    <row r="22" spans="1:5">
      <c r="A22" s="554" t="s">
        <v>690</v>
      </c>
      <c r="B22" s="552"/>
      <c r="C22" s="553" t="s">
        <v>698</v>
      </c>
      <c r="D22" s="552"/>
      <c r="E22" s="552"/>
    </row>
    <row r="23" spans="1:5">
      <c r="A23" s="554" t="s">
        <v>691</v>
      </c>
      <c r="B23" s="552"/>
      <c r="C23" s="553"/>
      <c r="D23" s="554"/>
      <c r="E23" s="554"/>
    </row>
    <row r="24" spans="1:5">
      <c r="A24" s="554" t="s">
        <v>692</v>
      </c>
      <c r="B24" s="552"/>
      <c r="C24" s="553" t="s">
        <v>701</v>
      </c>
      <c r="D24" s="554"/>
      <c r="E24" s="554"/>
    </row>
    <row r="25" spans="1:5">
      <c r="A25" s="554" t="s">
        <v>693</v>
      </c>
      <c r="B25" s="552"/>
      <c r="C25" s="553" t="s">
        <v>703</v>
      </c>
      <c r="D25" s="554"/>
      <c r="E25" s="554"/>
    </row>
    <row r="26" spans="1:5">
      <c r="A26" s="554" t="s">
        <v>694</v>
      </c>
      <c r="B26" s="552"/>
      <c r="C26" s="553" t="s">
        <v>705</v>
      </c>
      <c r="D26" s="554"/>
      <c r="E26" s="554"/>
    </row>
    <row r="27" spans="1:5">
      <c r="A27" s="554" t="s">
        <v>695</v>
      </c>
      <c r="B27" s="552"/>
      <c r="C27" s="554"/>
      <c r="D27" s="554"/>
      <c r="E27" s="554"/>
    </row>
    <row r="28" spans="1:5">
      <c r="A28" s="554" t="s">
        <v>697</v>
      </c>
      <c r="B28" s="552"/>
      <c r="C28" s="553" t="s">
        <v>708</v>
      </c>
      <c r="D28" s="554"/>
      <c r="E28" s="554"/>
    </row>
    <row r="29" spans="1:5">
      <c r="A29" s="554" t="s">
        <v>699</v>
      </c>
      <c r="B29" s="552"/>
      <c r="C29" s="553"/>
      <c r="D29" s="554"/>
      <c r="E29" s="554"/>
    </row>
    <row r="30" spans="1:5">
      <c r="A30" s="554" t="s">
        <v>700</v>
      </c>
      <c r="B30" s="552"/>
      <c r="C30" s="553"/>
      <c r="D30" s="554"/>
      <c r="E30" s="554"/>
    </row>
    <row r="31" spans="1:5">
      <c r="A31" s="554" t="s">
        <v>702</v>
      </c>
      <c r="B31" s="552"/>
      <c r="C31" s="553" t="s">
        <v>768</v>
      </c>
      <c r="D31" s="554"/>
      <c r="E31" s="554"/>
    </row>
    <row r="32" spans="1:5">
      <c r="A32" s="554" t="s">
        <v>704</v>
      </c>
      <c r="B32" s="552"/>
      <c r="C32" s="560"/>
      <c r="D32" s="554"/>
      <c r="E32" s="554"/>
    </row>
    <row r="33" spans="1:5">
      <c r="A33" s="554" t="s">
        <v>706</v>
      </c>
      <c r="B33" s="552"/>
      <c r="C33" s="554" t="s">
        <v>714</v>
      </c>
      <c r="D33" s="554"/>
      <c r="E33" s="554"/>
    </row>
    <row r="34" spans="1:5">
      <c r="A34" s="554" t="s">
        <v>707</v>
      </c>
      <c r="B34" s="552"/>
      <c r="C34" s="561" t="s">
        <v>715</v>
      </c>
      <c r="D34" s="554"/>
      <c r="E34" s="554"/>
    </row>
    <row r="35" spans="1:5">
      <c r="A35" s="554" t="s">
        <v>709</v>
      </c>
      <c r="B35" s="552"/>
      <c r="C35" s="554" t="s">
        <v>716</v>
      </c>
      <c r="D35" s="554"/>
      <c r="E35" s="554"/>
    </row>
    <row r="36" spans="1:5">
      <c r="A36" s="554" t="s">
        <v>710</v>
      </c>
      <c r="B36" s="552"/>
      <c r="C36" s="554" t="s">
        <v>717</v>
      </c>
      <c r="D36" s="554"/>
      <c r="E36" s="554"/>
    </row>
    <row r="37" spans="1:5">
      <c r="A37" s="554"/>
      <c r="B37" s="552"/>
      <c r="C37" s="554" t="s">
        <v>718</v>
      </c>
      <c r="D37" s="554"/>
      <c r="E37" s="554"/>
    </row>
    <row r="38" spans="1:5">
      <c r="A38" s="553" t="s">
        <v>711</v>
      </c>
      <c r="B38" s="552"/>
      <c r="C38" s="554" t="s">
        <v>719</v>
      </c>
      <c r="D38" s="554"/>
      <c r="E38" s="554"/>
    </row>
    <row r="39" spans="1:5">
      <c r="A39" s="553" t="s">
        <v>712</v>
      </c>
      <c r="B39" s="552"/>
      <c r="C39" s="554" t="s">
        <v>720</v>
      </c>
      <c r="D39" s="554"/>
      <c r="E39" s="554"/>
    </row>
    <row r="40" spans="1:5">
      <c r="A40" s="553" t="s">
        <v>713</v>
      </c>
      <c r="B40" s="552"/>
      <c r="C40" s="554" t="s">
        <v>862</v>
      </c>
      <c r="D40" s="554"/>
      <c r="E40" s="554"/>
    </row>
    <row r="41" spans="1:5">
      <c r="A41" s="552"/>
      <c r="B41" s="552"/>
      <c r="C41" s="554" t="s">
        <v>721</v>
      </c>
      <c r="D41" s="554"/>
      <c r="E41" s="554"/>
    </row>
    <row r="42" spans="1:5">
      <c r="A42" s="553" t="s">
        <v>661</v>
      </c>
      <c r="B42" s="552"/>
      <c r="C42" s="554"/>
      <c r="D42" s="554"/>
      <c r="E42" s="554"/>
    </row>
    <row r="43" spans="1:5">
      <c r="A43" s="550"/>
      <c r="B43" s="552"/>
      <c r="C43" s="559" t="s">
        <v>804</v>
      </c>
      <c r="D43" s="554"/>
      <c r="E43" s="554"/>
    </row>
    <row r="44" spans="1:5">
      <c r="A44" s="553" t="s">
        <v>664</v>
      </c>
      <c r="B44" s="552"/>
      <c r="C44" s="559" t="s">
        <v>805</v>
      </c>
      <c r="D44" s="554"/>
      <c r="E44" s="554"/>
    </row>
    <row r="45" spans="1:5">
      <c r="A45" s="553" t="s">
        <v>665</v>
      </c>
      <c r="B45" s="550"/>
      <c r="C45" s="559" t="s">
        <v>806</v>
      </c>
      <c r="D45" s="554"/>
      <c r="E45" s="554"/>
    </row>
    <row r="46" spans="1:5">
      <c r="A46" s="553"/>
      <c r="B46" s="550"/>
      <c r="C46" s="554"/>
      <c r="D46" s="554"/>
      <c r="E46" s="554"/>
    </row>
    <row r="47" spans="1:5">
      <c r="A47" s="553"/>
      <c r="B47" s="550"/>
      <c r="C47" s="554"/>
      <c r="D47" s="554"/>
      <c r="E47" s="554"/>
    </row>
    <row r="48" spans="1:5">
      <c r="A48" s="550"/>
      <c r="B48" s="550"/>
      <c r="C48" s="554"/>
      <c r="D48" s="554"/>
      <c r="E48" s="554"/>
    </row>
  </sheetData>
  <mergeCells count="1">
    <mergeCell ref="A2:E2"/>
  </mergeCells>
  <phoneticPr fontId="6"/>
  <pageMargins left="0.46" right="0.2" top="0.27" bottom="0.26" header="0.24" footer="0.24"/>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93F05-A1E7-49E1-90C1-69E285282D69}">
  <dimension ref="A1:D47"/>
  <sheetViews>
    <sheetView showGridLines="0" workbookViewId="0"/>
  </sheetViews>
  <sheetFormatPr defaultRowHeight="13.5"/>
  <cols>
    <col min="1" max="2" width="6.375" customWidth="1"/>
    <col min="3" max="3" width="92.75" bestFit="1" customWidth="1"/>
    <col min="4" max="4" width="6.375" customWidth="1"/>
  </cols>
  <sheetData>
    <row r="1" spans="1:4">
      <c r="B1" s="761"/>
    </row>
    <row r="2" spans="1:4" ht="21">
      <c r="C2" s="762" t="s">
        <v>769</v>
      </c>
    </row>
    <row r="3" spans="1:4" ht="18.75">
      <c r="B3" s="763"/>
    </row>
    <row r="4" spans="1:4" ht="17.25" customHeight="1">
      <c r="A4" s="764" t="s">
        <v>770</v>
      </c>
    </row>
    <row r="5" spans="1:4" ht="17.25" customHeight="1">
      <c r="A5" s="764" t="s">
        <v>771</v>
      </c>
    </row>
    <row r="6" spans="1:4" ht="17.25" customHeight="1">
      <c r="A6" s="764" t="s">
        <v>772</v>
      </c>
    </row>
    <row r="7" spans="1:4" ht="17.25" customHeight="1">
      <c r="A7" s="764" t="s">
        <v>773</v>
      </c>
    </row>
    <row r="8" spans="1:4" ht="17.25" customHeight="1">
      <c r="A8" s="764" t="s">
        <v>774</v>
      </c>
    </row>
    <row r="9" spans="1:4" ht="17.25" customHeight="1">
      <c r="A9" s="764" t="s">
        <v>775</v>
      </c>
    </row>
    <row r="10" spans="1:4" ht="17.25" customHeight="1">
      <c r="A10" s="764" t="s">
        <v>776</v>
      </c>
    </row>
    <row r="11" spans="1:4">
      <c r="B11" s="764"/>
    </row>
    <row r="12" spans="1:4">
      <c r="B12" s="764"/>
    </row>
    <row r="13" spans="1:4">
      <c r="B13" s="764"/>
    </row>
    <row r="14" spans="1:4">
      <c r="B14" s="764"/>
    </row>
    <row r="15" spans="1:4">
      <c r="B15" s="765"/>
      <c r="C15" s="766"/>
      <c r="D15" s="767"/>
    </row>
    <row r="16" spans="1:4" ht="14.25">
      <c r="B16" s="768"/>
      <c r="C16" s="769" t="s">
        <v>777</v>
      </c>
      <c r="D16" s="770"/>
    </row>
    <row r="17" spans="2:4" ht="14.25">
      <c r="B17" s="768"/>
      <c r="C17" s="769" t="s">
        <v>778</v>
      </c>
      <c r="D17" s="770"/>
    </row>
    <row r="18" spans="2:4">
      <c r="B18" s="771"/>
      <c r="C18" s="764"/>
      <c r="D18" s="770"/>
    </row>
    <row r="19" spans="2:4" ht="17.25" customHeight="1">
      <c r="B19" s="772"/>
      <c r="C19" s="764" t="s">
        <v>779</v>
      </c>
      <c r="D19" s="770"/>
    </row>
    <row r="20" spans="2:4" ht="17.25" customHeight="1">
      <c r="B20" s="772"/>
      <c r="C20" s="764" t="s">
        <v>780</v>
      </c>
      <c r="D20" s="770"/>
    </row>
    <row r="21" spans="2:4" ht="17.25" customHeight="1">
      <c r="B21" s="772"/>
      <c r="C21" s="764" t="s">
        <v>781</v>
      </c>
      <c r="D21" s="770"/>
    </row>
    <row r="22" spans="2:4" ht="17.25" customHeight="1">
      <c r="B22" s="772"/>
      <c r="C22" s="764" t="s">
        <v>782</v>
      </c>
      <c r="D22" s="770"/>
    </row>
    <row r="23" spans="2:4" ht="17.25" customHeight="1">
      <c r="B23" s="772"/>
      <c r="C23" s="764" t="s">
        <v>783</v>
      </c>
      <c r="D23" s="770"/>
    </row>
    <row r="24" spans="2:4" ht="17.25" customHeight="1">
      <c r="B24" s="772"/>
      <c r="C24" s="764" t="s">
        <v>784</v>
      </c>
      <c r="D24" s="770"/>
    </row>
    <row r="25" spans="2:4" ht="17.25" customHeight="1">
      <c r="B25" s="772"/>
      <c r="C25" s="764" t="s">
        <v>785</v>
      </c>
      <c r="D25" s="770"/>
    </row>
    <row r="26" spans="2:4" ht="17.25" customHeight="1">
      <c r="B26" s="772"/>
      <c r="C26" s="764" t="s">
        <v>786</v>
      </c>
      <c r="D26" s="770"/>
    </row>
    <row r="27" spans="2:4" ht="17.25" customHeight="1">
      <c r="B27" s="772"/>
      <c r="C27" s="764" t="s">
        <v>787</v>
      </c>
      <c r="D27" s="770"/>
    </row>
    <row r="28" spans="2:4" ht="17.25" customHeight="1">
      <c r="B28" s="772"/>
      <c r="C28" s="764" t="s">
        <v>788</v>
      </c>
      <c r="D28" s="770"/>
    </row>
    <row r="29" spans="2:4" ht="17.25" customHeight="1">
      <c r="B29" s="772"/>
      <c r="C29" s="764" t="s">
        <v>789</v>
      </c>
      <c r="D29" s="770"/>
    </row>
    <row r="30" spans="2:4" ht="17.25" customHeight="1">
      <c r="B30" s="772"/>
      <c r="C30" s="764" t="s">
        <v>790</v>
      </c>
      <c r="D30" s="770"/>
    </row>
    <row r="31" spans="2:4" ht="17.25" customHeight="1">
      <c r="B31" s="772"/>
      <c r="C31" s="764" t="s">
        <v>791</v>
      </c>
      <c r="D31" s="770"/>
    </row>
    <row r="32" spans="2:4" ht="17.25" customHeight="1">
      <c r="B32" s="772"/>
      <c r="C32" s="764" t="s">
        <v>792</v>
      </c>
      <c r="D32" s="770"/>
    </row>
    <row r="33" spans="2:4">
      <c r="B33" s="773"/>
      <c r="C33" s="774"/>
      <c r="D33" s="775"/>
    </row>
    <row r="34" spans="2:4">
      <c r="B34" s="764"/>
    </row>
    <row r="35" spans="2:4">
      <c r="B35" s="764"/>
    </row>
    <row r="36" spans="2:4">
      <c r="B36" s="764"/>
    </row>
    <row r="37" spans="2:4">
      <c r="B37" s="764"/>
    </row>
    <row r="38" spans="2:4">
      <c r="B38" s="776"/>
    </row>
    <row r="39" spans="2:4">
      <c r="B39" s="559"/>
    </row>
    <row r="40" spans="2:4">
      <c r="B40" s="777"/>
    </row>
    <row r="41" spans="2:4">
      <c r="B41" s="559"/>
    </row>
    <row r="42" spans="2:4">
      <c r="B42" s="764"/>
    </row>
    <row r="43" spans="2:4">
      <c r="B43" s="764"/>
    </row>
    <row r="44" spans="2:4">
      <c r="B44" s="764"/>
    </row>
    <row r="45" spans="2:4">
      <c r="B45" s="764"/>
    </row>
    <row r="46" spans="2:4">
      <c r="B46" s="764"/>
    </row>
    <row r="47" spans="2:4">
      <c r="B47" s="764"/>
    </row>
  </sheetData>
  <phoneticPr fontId="6"/>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F29"/>
  <sheetViews>
    <sheetView showGridLines="0" workbookViewId="0"/>
  </sheetViews>
  <sheetFormatPr defaultRowHeight="17.25"/>
  <cols>
    <col min="1" max="16384" width="9" style="513"/>
  </cols>
  <sheetData>
    <row r="1" spans="3:6" s="512" customFormat="1" ht="30" customHeight="1">
      <c r="C1" s="513"/>
      <c r="D1" s="513"/>
      <c r="E1" s="513"/>
      <c r="F1" s="513"/>
    </row>
    <row r="2" spans="3:6" s="512" customFormat="1" ht="30" customHeight="1">
      <c r="C2" s="513"/>
      <c r="D2" s="513"/>
      <c r="E2" s="513"/>
      <c r="F2" s="513"/>
    </row>
    <row r="3" spans="3:6" ht="24.95" customHeight="1"/>
    <row r="4" spans="3:6" s="514" customFormat="1" ht="19.5" customHeight="1"/>
    <row r="5" spans="3:6" s="514" customFormat="1" ht="21.95" customHeight="1"/>
    <row r="6" spans="3:6" s="514" customFormat="1" ht="21.95" customHeight="1"/>
    <row r="7" spans="3:6" s="514" customFormat="1" ht="21.95" customHeight="1"/>
    <row r="8" spans="3:6" s="514" customFormat="1" ht="21.95" customHeight="1"/>
    <row r="9" spans="3:6" s="514" customFormat="1" ht="21.95" customHeight="1"/>
    <row r="10" spans="3:6" s="514" customFormat="1" ht="21.95" customHeight="1"/>
    <row r="11" spans="3:6" s="514" customFormat="1" ht="21.95" customHeight="1"/>
    <row r="12" spans="3:6" s="514" customFormat="1" ht="21.95" customHeight="1"/>
    <row r="13" spans="3:6" s="514" customFormat="1" ht="21.95" customHeight="1"/>
    <row r="14" spans="3:6" s="514" customFormat="1" ht="21.95" customHeight="1"/>
    <row r="15" spans="3:6" s="514" customFormat="1" ht="21.95" customHeight="1"/>
    <row r="16" spans="3:6" s="514" customFormat="1" ht="21.95" customHeight="1"/>
    <row r="17" s="514" customFormat="1" ht="21.95" customHeight="1"/>
    <row r="18" s="514" customFormat="1" ht="21.95" customHeight="1"/>
    <row r="19" s="514" customFormat="1" ht="21.95" customHeight="1"/>
    <row r="20" s="514" customFormat="1" ht="21.95" customHeight="1"/>
    <row r="21" s="514" customFormat="1" ht="21.95" customHeight="1"/>
    <row r="22" s="514" customFormat="1" ht="21.95" customHeight="1"/>
    <row r="23" s="514" customFormat="1" ht="21.95" customHeight="1"/>
    <row r="24" s="514" customFormat="1" ht="21.95" customHeight="1"/>
    <row r="25" s="514" customFormat="1" ht="21.95" customHeight="1"/>
    <row r="26" s="514" customFormat="1" ht="21.95" customHeight="1"/>
    <row r="27" s="514" customFormat="1" ht="21.95" customHeight="1"/>
    <row r="28" s="515" customFormat="1" ht="19.5" customHeight="1"/>
    <row r="29" s="514" customFormat="1"/>
  </sheetData>
  <sheetProtection sheet="1" objects="1" scenarios="1"/>
  <phoneticPr fontId="6"/>
  <pageMargins left="0.39" right="0.23" top="0.4" bottom="0.54" header="0.38"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indexed="11"/>
    <pageSetUpPr fitToPage="1"/>
  </sheetPr>
  <dimension ref="A1:V49"/>
  <sheetViews>
    <sheetView showGridLines="0" showZeros="0" tabSelected="1" zoomScale="75" workbookViewId="0"/>
  </sheetViews>
  <sheetFormatPr defaultRowHeight="13.5"/>
  <cols>
    <col min="1" max="1" width="3.125" style="616" customWidth="1"/>
    <col min="2" max="2" width="4.625" style="616" customWidth="1"/>
    <col min="3" max="3" width="10.75" style="690" customWidth="1"/>
    <col min="4" max="4" width="4.125" style="690" customWidth="1"/>
    <col min="5" max="5" width="12.125" style="690" customWidth="1"/>
    <col min="6" max="6" width="11.625" style="690" customWidth="1"/>
    <col min="7" max="7" width="4.125" style="691" customWidth="1"/>
    <col min="8" max="8" width="9.125" style="691" customWidth="1"/>
    <col min="9" max="9" width="9.125" style="690" customWidth="1"/>
    <col min="10" max="10" width="4.125" style="692" customWidth="1"/>
    <col min="11" max="11" width="9.125" style="692" customWidth="1"/>
    <col min="12" max="12" width="9.125" style="691" customWidth="1"/>
    <col min="13" max="13" width="4.125" style="692" customWidth="1"/>
    <col min="14" max="14" width="9.125" style="692" customWidth="1"/>
    <col min="15" max="15" width="9.125" style="691" customWidth="1"/>
    <col min="16" max="16" width="4.875" style="690" customWidth="1"/>
    <col min="17" max="17" width="10.125" style="690" customWidth="1"/>
    <col min="18" max="18" width="10.375" style="692" customWidth="1"/>
    <col min="19" max="19" width="6.875" style="690" customWidth="1"/>
    <col min="20" max="20" width="12.125" style="690" customWidth="1"/>
    <col min="21" max="21" width="10" style="692" customWidth="1"/>
    <col min="22" max="16384" width="9" style="616"/>
  </cols>
  <sheetData>
    <row r="1" spans="1:21" s="567" customFormat="1" ht="18" customHeight="1">
      <c r="A1" s="562" t="s">
        <v>0</v>
      </c>
      <c r="B1" s="563"/>
      <c r="C1" s="852"/>
      <c r="D1" s="853"/>
      <c r="E1" s="853"/>
      <c r="F1" s="853"/>
      <c r="G1" s="853"/>
      <c r="H1" s="854"/>
      <c r="I1" s="562" t="s">
        <v>4</v>
      </c>
      <c r="J1" s="835"/>
      <c r="K1" s="835"/>
      <c r="L1" s="836"/>
      <c r="M1" s="562" t="s">
        <v>3</v>
      </c>
      <c r="N1" s="564"/>
      <c r="O1" s="846"/>
      <c r="P1" s="846"/>
      <c r="Q1" s="846"/>
      <c r="R1" s="847"/>
      <c r="S1" s="565" t="s">
        <v>139</v>
      </c>
      <c r="T1" s="563"/>
      <c r="U1" s="566"/>
    </row>
    <row r="2" spans="1:21" s="567" customFormat="1" ht="18" customHeight="1">
      <c r="A2" s="568"/>
      <c r="B2" s="569"/>
      <c r="C2" s="855"/>
      <c r="D2" s="855"/>
      <c r="E2" s="855"/>
      <c r="F2" s="855"/>
      <c r="G2" s="855"/>
      <c r="H2" s="856"/>
      <c r="I2" s="568"/>
      <c r="J2" s="837"/>
      <c r="K2" s="837"/>
      <c r="L2" s="838"/>
      <c r="M2" s="570"/>
      <c r="N2" s="571"/>
      <c r="O2" s="848"/>
      <c r="P2" s="848"/>
      <c r="Q2" s="848"/>
      <c r="R2" s="849"/>
      <c r="S2" s="825"/>
      <c r="T2" s="826"/>
      <c r="U2" s="827"/>
    </row>
    <row r="3" spans="1:21" s="567" customFormat="1" ht="18" customHeight="1">
      <c r="A3" s="572" t="s">
        <v>222</v>
      </c>
      <c r="B3" s="573"/>
      <c r="C3" s="831"/>
      <c r="D3" s="831"/>
      <c r="E3" s="831"/>
      <c r="F3" s="831"/>
      <c r="G3" s="831"/>
      <c r="H3" s="832"/>
      <c r="I3" s="574" t="s">
        <v>74</v>
      </c>
      <c r="J3" s="842">
        <f>F36+I36+L36+O36+R38</f>
        <v>0</v>
      </c>
      <c r="K3" s="842"/>
      <c r="L3" s="843"/>
      <c r="M3" s="575"/>
      <c r="N3" s="576"/>
      <c r="O3" s="848"/>
      <c r="P3" s="848"/>
      <c r="Q3" s="848"/>
      <c r="R3" s="849"/>
      <c r="S3" s="825"/>
      <c r="T3" s="826"/>
      <c r="U3" s="827"/>
    </row>
    <row r="4" spans="1:21" s="567" customFormat="1" ht="18" customHeight="1">
      <c r="A4" s="577"/>
      <c r="B4" s="578"/>
      <c r="C4" s="833"/>
      <c r="D4" s="833"/>
      <c r="E4" s="833"/>
      <c r="F4" s="833"/>
      <c r="G4" s="833"/>
      <c r="H4" s="834"/>
      <c r="I4" s="577"/>
      <c r="J4" s="844"/>
      <c r="K4" s="844"/>
      <c r="L4" s="845"/>
      <c r="M4" s="579"/>
      <c r="N4" s="580"/>
      <c r="O4" s="850"/>
      <c r="P4" s="850"/>
      <c r="Q4" s="850"/>
      <c r="R4" s="851"/>
      <c r="S4" s="828"/>
      <c r="T4" s="829"/>
      <c r="U4" s="830"/>
    </row>
    <row r="5" spans="1:21" s="582" customFormat="1" ht="23.25" customHeight="1">
      <c r="A5" s="581" t="s">
        <v>71</v>
      </c>
      <c r="C5" s="583"/>
      <c r="D5" s="583"/>
      <c r="F5" s="584"/>
      <c r="R5" s="585"/>
      <c r="U5" s="585"/>
    </row>
    <row r="6" spans="1:21" s="582" customFormat="1" ht="3" customHeight="1" thickBot="1">
      <c r="C6" s="586"/>
      <c r="D6" s="587"/>
      <c r="E6" s="587"/>
      <c r="F6" s="588"/>
      <c r="G6" s="589"/>
      <c r="H6" s="589"/>
      <c r="J6" s="590"/>
      <c r="K6" s="590"/>
      <c r="L6" s="589"/>
      <c r="M6" s="590"/>
      <c r="N6" s="590"/>
      <c r="O6" s="589"/>
      <c r="R6" s="590"/>
      <c r="U6" s="590"/>
    </row>
    <row r="7" spans="1:21" s="600" customFormat="1" ht="16.5" customHeight="1">
      <c r="A7" s="591" t="s">
        <v>86</v>
      </c>
      <c r="B7" s="592" t="s">
        <v>68</v>
      </c>
      <c r="C7" s="593"/>
      <c r="D7" s="859" t="s">
        <v>1</v>
      </c>
      <c r="E7" s="860"/>
      <c r="F7" s="861"/>
      <c r="G7" s="594" t="s">
        <v>2</v>
      </c>
      <c r="H7" s="593"/>
      <c r="I7" s="595"/>
      <c r="J7" s="596" t="s">
        <v>5</v>
      </c>
      <c r="K7" s="593"/>
      <c r="L7" s="595"/>
      <c r="M7" s="596" t="s">
        <v>87</v>
      </c>
      <c r="N7" s="593"/>
      <c r="O7" s="595"/>
      <c r="P7" s="596" t="s">
        <v>140</v>
      </c>
      <c r="Q7" s="593"/>
      <c r="R7" s="595"/>
      <c r="S7" s="597" t="s">
        <v>67</v>
      </c>
      <c r="T7" s="598"/>
      <c r="U7" s="599"/>
    </row>
    <row r="8" spans="1:21" ht="16.5" customHeight="1">
      <c r="A8" s="601">
        <v>67</v>
      </c>
      <c r="B8" s="602"/>
      <c r="C8" s="603" t="s">
        <v>529</v>
      </c>
      <c r="D8" s="604">
        <f>桑名市郡・いなべ・員弁!B22</f>
        <v>10</v>
      </c>
      <c r="E8" s="605">
        <f>桑名市郡・いなべ・員弁!E22</f>
        <v>21700</v>
      </c>
      <c r="F8" s="606">
        <f>桑名市郡・いなべ・員弁!F22</f>
        <v>0</v>
      </c>
      <c r="G8" s="607">
        <f>桑名市郡・いなべ・員弁!G22</f>
        <v>7</v>
      </c>
      <c r="H8" s="608">
        <f>桑名市郡・いなべ・員弁!J22</f>
        <v>9200</v>
      </c>
      <c r="I8" s="609">
        <f>桑名市郡・いなべ・員弁!K22</f>
        <v>0</v>
      </c>
      <c r="J8" s="610">
        <f>桑名市郡・いなべ・員弁!L22</f>
        <v>7</v>
      </c>
      <c r="K8" s="608">
        <f>桑名市郡・いなべ・員弁!O22</f>
        <v>0</v>
      </c>
      <c r="L8" s="609">
        <f>桑名市郡・いなべ・員弁!P22</f>
        <v>0</v>
      </c>
      <c r="M8" s="610">
        <f>桑名市郡・いなべ・員弁!Q22</f>
        <v>4</v>
      </c>
      <c r="N8" s="608">
        <f>桑名市郡・いなべ・員弁!T22</f>
        <v>2200</v>
      </c>
      <c r="O8" s="609">
        <f>桑名市郡・いなべ・員弁!U22</f>
        <v>0</v>
      </c>
      <c r="P8" s="610">
        <f>D8+G8+J8+M8</f>
        <v>28</v>
      </c>
      <c r="Q8" s="611">
        <f>E8+H8+K8+N8</f>
        <v>33100</v>
      </c>
      <c r="R8" s="612">
        <f>F8+I8+L8+O8</f>
        <v>0</v>
      </c>
      <c r="S8" s="613"/>
      <c r="T8" s="614"/>
      <c r="U8" s="615"/>
    </row>
    <row r="9" spans="1:21" ht="16.5" customHeight="1">
      <c r="A9" s="617">
        <v>68</v>
      </c>
      <c r="B9" s="618"/>
      <c r="C9" s="619" t="s">
        <v>530</v>
      </c>
      <c r="D9" s="604">
        <f>四日市!B39</f>
        <v>20</v>
      </c>
      <c r="E9" s="605">
        <f>四日市!E39</f>
        <v>43400</v>
      </c>
      <c r="F9" s="606">
        <f>四日市!F39</f>
        <v>0</v>
      </c>
      <c r="G9" s="607">
        <f>四日市!G39</f>
        <v>16</v>
      </c>
      <c r="H9" s="608">
        <f>四日市!J39</f>
        <v>12750</v>
      </c>
      <c r="I9" s="609">
        <f>四日市!K39</f>
        <v>0</v>
      </c>
      <c r="J9" s="610">
        <f>四日市!L39</f>
        <v>10</v>
      </c>
      <c r="K9" s="608">
        <f>四日市!O39</f>
        <v>8400</v>
      </c>
      <c r="L9" s="609">
        <f>四日市!P39</f>
        <v>0</v>
      </c>
      <c r="M9" s="610">
        <f>四日市!Q39</f>
        <v>11</v>
      </c>
      <c r="N9" s="608">
        <f>四日市!T39</f>
        <v>4950</v>
      </c>
      <c r="O9" s="609">
        <f>四日市!U39</f>
        <v>0</v>
      </c>
      <c r="P9" s="610">
        <f t="shared" ref="P9:P22" si="0">D9+G9+J9+M9</f>
        <v>57</v>
      </c>
      <c r="Q9" s="611">
        <f t="shared" ref="Q9:Q23" si="1">E9+H9+K9+N9</f>
        <v>69500</v>
      </c>
      <c r="R9" s="612">
        <f t="shared" ref="R9:R23" si="2">F9+I9+L9+O9</f>
        <v>0</v>
      </c>
      <c r="S9" s="620"/>
      <c r="T9" s="621"/>
      <c r="U9" s="622"/>
    </row>
    <row r="10" spans="1:21" ht="16.5" customHeight="1">
      <c r="A10" s="617">
        <v>69</v>
      </c>
      <c r="B10" s="618"/>
      <c r="C10" s="619" t="s">
        <v>531</v>
      </c>
      <c r="D10" s="604">
        <f>鈴鹿・三重!B24</f>
        <v>13</v>
      </c>
      <c r="E10" s="605">
        <f>鈴鹿・三重!E24</f>
        <v>26300</v>
      </c>
      <c r="F10" s="606">
        <f>鈴鹿・三重!F24</f>
        <v>0</v>
      </c>
      <c r="G10" s="607">
        <f>鈴鹿・三重!G24</f>
        <v>7</v>
      </c>
      <c r="H10" s="608">
        <f>鈴鹿・三重!J24</f>
        <v>10700</v>
      </c>
      <c r="I10" s="609">
        <f>鈴鹿・三重!K24</f>
        <v>0</v>
      </c>
      <c r="J10" s="610">
        <f>鈴鹿・三重!L24</f>
        <v>14</v>
      </c>
      <c r="K10" s="608">
        <f>鈴鹿・三重!O24</f>
        <v>3500</v>
      </c>
      <c r="L10" s="609">
        <f>鈴鹿・三重!P24</f>
        <v>0</v>
      </c>
      <c r="M10" s="610">
        <f>鈴鹿・三重!Q19</f>
        <v>4</v>
      </c>
      <c r="N10" s="608">
        <f>鈴鹿・三重!T19</f>
        <v>2750</v>
      </c>
      <c r="O10" s="609">
        <f>鈴鹿・三重!U19</f>
        <v>0</v>
      </c>
      <c r="P10" s="610">
        <f t="shared" si="0"/>
        <v>38</v>
      </c>
      <c r="Q10" s="611">
        <f t="shared" si="1"/>
        <v>43250</v>
      </c>
      <c r="R10" s="612">
        <f t="shared" si="2"/>
        <v>0</v>
      </c>
      <c r="S10" s="620" t="s">
        <v>151</v>
      </c>
      <c r="T10" s="621"/>
      <c r="U10" s="622"/>
    </row>
    <row r="11" spans="1:21" ht="16.5" customHeight="1">
      <c r="A11" s="617">
        <v>70</v>
      </c>
      <c r="B11" s="618"/>
      <c r="C11" s="619" t="s">
        <v>532</v>
      </c>
      <c r="D11" s="604">
        <f>亀山!B33</f>
        <v>6</v>
      </c>
      <c r="E11" s="605">
        <f>亀山!E33</f>
        <v>7150</v>
      </c>
      <c r="F11" s="606">
        <f>亀山!F33</f>
        <v>0</v>
      </c>
      <c r="G11" s="607">
        <f>亀山!G33</f>
        <v>5</v>
      </c>
      <c r="H11" s="608">
        <f>亀山!J33</f>
        <v>2450</v>
      </c>
      <c r="I11" s="609">
        <f>亀山!K33</f>
        <v>0</v>
      </c>
      <c r="J11" s="610">
        <f>亀山!L33</f>
        <v>7</v>
      </c>
      <c r="K11" s="623">
        <f>亀山!O33</f>
        <v>0</v>
      </c>
      <c r="L11" s="609"/>
      <c r="M11" s="610">
        <f>亀山!Q33</f>
        <v>1</v>
      </c>
      <c r="N11" s="608">
        <f>亀山!T33</f>
        <v>800</v>
      </c>
      <c r="O11" s="609">
        <f>亀山!U33</f>
        <v>0</v>
      </c>
      <c r="P11" s="610">
        <f t="shared" si="0"/>
        <v>19</v>
      </c>
      <c r="Q11" s="611">
        <f t="shared" si="1"/>
        <v>10400</v>
      </c>
      <c r="R11" s="612">
        <f t="shared" si="2"/>
        <v>0</v>
      </c>
      <c r="S11" s="620" t="s">
        <v>150</v>
      </c>
      <c r="T11" s="621"/>
      <c r="U11" s="622"/>
    </row>
    <row r="12" spans="1:21" ht="16.5" customHeight="1">
      <c r="A12" s="617">
        <v>71</v>
      </c>
      <c r="B12" s="618"/>
      <c r="C12" s="624" t="s">
        <v>528</v>
      </c>
      <c r="D12" s="604">
        <f>津!B39</f>
        <v>23</v>
      </c>
      <c r="E12" s="605">
        <f>津!E39</f>
        <v>37150</v>
      </c>
      <c r="F12" s="606">
        <f>津!F39</f>
        <v>0</v>
      </c>
      <c r="G12" s="607">
        <f>津!G39</f>
        <v>9</v>
      </c>
      <c r="H12" s="608">
        <f>津!J39</f>
        <v>12350</v>
      </c>
      <c r="I12" s="609">
        <f>津!K39</f>
        <v>0</v>
      </c>
      <c r="J12" s="610">
        <f>津!L39</f>
        <v>15</v>
      </c>
      <c r="K12" s="608">
        <f>津!O39</f>
        <v>5150</v>
      </c>
      <c r="L12" s="609">
        <f>津!P39</f>
        <v>0</v>
      </c>
      <c r="M12" s="610">
        <f>津!Q30</f>
        <v>9</v>
      </c>
      <c r="N12" s="608">
        <f>津!T30</f>
        <v>6650</v>
      </c>
      <c r="O12" s="609">
        <f>津!U30</f>
        <v>0</v>
      </c>
      <c r="P12" s="610">
        <f t="shared" si="0"/>
        <v>56</v>
      </c>
      <c r="Q12" s="611">
        <f t="shared" si="1"/>
        <v>61300</v>
      </c>
      <c r="R12" s="612">
        <f t="shared" si="2"/>
        <v>0</v>
      </c>
      <c r="S12" s="620" t="s">
        <v>149</v>
      </c>
      <c r="T12" s="621"/>
      <c r="U12" s="622"/>
    </row>
    <row r="13" spans="1:21" ht="16.5" customHeight="1">
      <c r="A13" s="617">
        <v>72</v>
      </c>
      <c r="B13" s="618"/>
      <c r="C13" s="624" t="s">
        <v>527</v>
      </c>
      <c r="D13" s="604">
        <f>津・松阪!B15</f>
        <v>6</v>
      </c>
      <c r="E13" s="625">
        <f>津・松阪!E15</f>
        <v>6800</v>
      </c>
      <c r="F13" s="606">
        <f>津・松阪!F15</f>
        <v>0</v>
      </c>
      <c r="G13" s="607">
        <f>津・松阪!G15</f>
        <v>6</v>
      </c>
      <c r="H13" s="608">
        <f>津・松阪!J15</f>
        <v>0</v>
      </c>
      <c r="I13" s="609">
        <f>津・松阪!K15</f>
        <v>0</v>
      </c>
      <c r="J13" s="610">
        <f>津・松阪!L15</f>
        <v>6</v>
      </c>
      <c r="K13" s="608">
        <f>津・松阪!O15</f>
        <v>0</v>
      </c>
      <c r="L13" s="609">
        <f>津・松阪!P15</f>
        <v>0</v>
      </c>
      <c r="M13" s="610">
        <f>津・松阪!Q15</f>
        <v>5</v>
      </c>
      <c r="N13" s="608">
        <f>津・松阪!T15</f>
        <v>550</v>
      </c>
      <c r="O13" s="609">
        <f>津・松阪!U15</f>
        <v>0</v>
      </c>
      <c r="P13" s="610">
        <f t="shared" si="0"/>
        <v>23</v>
      </c>
      <c r="Q13" s="611">
        <f t="shared" si="1"/>
        <v>7350</v>
      </c>
      <c r="R13" s="612">
        <f t="shared" si="2"/>
        <v>0</v>
      </c>
      <c r="S13" s="620"/>
      <c r="T13" s="621"/>
      <c r="U13" s="622"/>
    </row>
    <row r="14" spans="1:21" ht="16.5" customHeight="1">
      <c r="A14" s="617">
        <v>72</v>
      </c>
      <c r="B14" s="618"/>
      <c r="C14" s="619" t="s">
        <v>533</v>
      </c>
      <c r="D14" s="604">
        <f>津・松阪!B38</f>
        <v>14</v>
      </c>
      <c r="E14" s="605">
        <f>津・松阪!E38</f>
        <v>21200</v>
      </c>
      <c r="F14" s="606">
        <f>津・松阪!F38</f>
        <v>0</v>
      </c>
      <c r="G14" s="607">
        <f>津・松阪!G38</f>
        <v>7</v>
      </c>
      <c r="H14" s="608">
        <f>津・松阪!J38</f>
        <v>9650</v>
      </c>
      <c r="I14" s="609">
        <f>津・松阪!K38</f>
        <v>0</v>
      </c>
      <c r="J14" s="610">
        <f>津・松阪!L38</f>
        <v>9</v>
      </c>
      <c r="K14" s="608">
        <f>津・松阪!O38</f>
        <v>0</v>
      </c>
      <c r="L14" s="609">
        <f>津・松阪!P38</f>
        <v>0</v>
      </c>
      <c r="M14" s="610">
        <f>津・松阪!Q35</f>
        <v>7</v>
      </c>
      <c r="N14" s="608">
        <f>津・松阪!T35</f>
        <v>5500</v>
      </c>
      <c r="O14" s="609">
        <f>津・松阪!U35</f>
        <v>0</v>
      </c>
      <c r="P14" s="610">
        <f t="shared" si="0"/>
        <v>37</v>
      </c>
      <c r="Q14" s="611">
        <f t="shared" si="1"/>
        <v>36350</v>
      </c>
      <c r="R14" s="612">
        <f t="shared" si="2"/>
        <v>0</v>
      </c>
      <c r="S14" s="626"/>
      <c r="T14" s="627"/>
      <c r="U14" s="622"/>
    </row>
    <row r="15" spans="1:21" ht="16.5" customHeight="1">
      <c r="A15" s="617">
        <v>73</v>
      </c>
      <c r="B15" s="618"/>
      <c r="C15" s="619" t="s">
        <v>534</v>
      </c>
      <c r="D15" s="604">
        <f>伊勢・志摩!B24</f>
        <v>11</v>
      </c>
      <c r="E15" s="605">
        <f>伊勢・志摩!E24</f>
        <v>20950</v>
      </c>
      <c r="F15" s="606">
        <f>伊勢・志摩!F24</f>
        <v>0</v>
      </c>
      <c r="G15" s="607">
        <f>伊勢・志摩!G24</f>
        <v>5</v>
      </c>
      <c r="H15" s="608">
        <f>伊勢・志摩!J24</f>
        <v>4800</v>
      </c>
      <c r="I15" s="609">
        <f>伊勢・志摩!K24</f>
        <v>0</v>
      </c>
      <c r="J15" s="610">
        <f>伊勢・志摩!L24</f>
        <v>10</v>
      </c>
      <c r="K15" s="608">
        <f>伊勢・志摩!O24</f>
        <v>8950</v>
      </c>
      <c r="L15" s="609">
        <f>伊勢・志摩!P24</f>
        <v>0</v>
      </c>
      <c r="M15" s="610">
        <f>伊勢・志摩!Q17</f>
        <v>5</v>
      </c>
      <c r="N15" s="608">
        <f>伊勢・志摩!T17</f>
        <v>4900</v>
      </c>
      <c r="O15" s="609">
        <f>伊勢・志摩!U17</f>
        <v>0</v>
      </c>
      <c r="P15" s="610">
        <f t="shared" si="0"/>
        <v>31</v>
      </c>
      <c r="Q15" s="611">
        <f t="shared" si="1"/>
        <v>39600</v>
      </c>
      <c r="R15" s="612">
        <f t="shared" si="2"/>
        <v>0</v>
      </c>
      <c r="S15" s="626"/>
      <c r="T15" s="627"/>
      <c r="U15" s="622"/>
    </row>
    <row r="16" spans="1:21" ht="16.5" customHeight="1">
      <c r="A16" s="617">
        <v>74</v>
      </c>
      <c r="B16" s="618"/>
      <c r="C16" s="619" t="s">
        <v>535</v>
      </c>
      <c r="D16" s="604">
        <f>鳥羽・度会!B12</f>
        <v>2</v>
      </c>
      <c r="E16" s="605">
        <f>鳥羽・度会!E12</f>
        <v>3200</v>
      </c>
      <c r="F16" s="606">
        <f>鳥羽・度会!F12</f>
        <v>0</v>
      </c>
      <c r="G16" s="607">
        <f>鳥羽・度会!G12</f>
        <v>2</v>
      </c>
      <c r="H16" s="608">
        <f>鳥羽・度会!J12</f>
        <v>0</v>
      </c>
      <c r="I16" s="609">
        <f>鳥羽・度会!K12</f>
        <v>0</v>
      </c>
      <c r="J16" s="610">
        <f>鳥羽・度会!L12</f>
        <v>2</v>
      </c>
      <c r="K16" s="608">
        <f>鳥羽・度会!O12</f>
        <v>0</v>
      </c>
      <c r="L16" s="609">
        <f>鳥羽・度会!P12</f>
        <v>0</v>
      </c>
      <c r="M16" s="610">
        <f>鳥羽・度会!Q12</f>
        <v>2</v>
      </c>
      <c r="N16" s="608">
        <f>鳥羽・度会!T12</f>
        <v>900</v>
      </c>
      <c r="O16" s="609">
        <f>鳥羽・度会!U12</f>
        <v>0</v>
      </c>
      <c r="P16" s="610">
        <f t="shared" si="0"/>
        <v>8</v>
      </c>
      <c r="Q16" s="611">
        <f t="shared" si="1"/>
        <v>4100</v>
      </c>
      <c r="R16" s="612">
        <f t="shared" si="2"/>
        <v>0</v>
      </c>
      <c r="S16" s="626"/>
      <c r="T16" s="627"/>
      <c r="U16" s="622"/>
    </row>
    <row r="17" spans="1:22" ht="16.5" customHeight="1">
      <c r="A17" s="617">
        <v>77</v>
      </c>
      <c r="B17" s="618"/>
      <c r="C17" s="619" t="s">
        <v>185</v>
      </c>
      <c r="D17" s="604">
        <f>伊賀・名張!B24</f>
        <v>10</v>
      </c>
      <c r="E17" s="605">
        <f>伊賀・名張!E24</f>
        <v>8950</v>
      </c>
      <c r="F17" s="606">
        <f>伊賀・名張!F24</f>
        <v>0</v>
      </c>
      <c r="G17" s="607">
        <f>伊賀・名張!G24</f>
        <v>9</v>
      </c>
      <c r="H17" s="608">
        <f>伊賀・名張!J24</f>
        <v>3050</v>
      </c>
      <c r="I17" s="609">
        <f>伊賀・名張!K24</f>
        <v>0</v>
      </c>
      <c r="J17" s="610">
        <f>伊賀・名張!L24</f>
        <v>9</v>
      </c>
      <c r="K17" s="608">
        <f>伊賀・名張!O24</f>
        <v>1150</v>
      </c>
      <c r="L17" s="609">
        <f>伊賀・名張!P24</f>
        <v>0</v>
      </c>
      <c r="M17" s="610">
        <f>伊賀・名張!Q20</f>
        <v>2</v>
      </c>
      <c r="N17" s="608">
        <f>伊賀・名張!T20</f>
        <v>4300</v>
      </c>
      <c r="O17" s="609">
        <f>伊賀・名張!U20</f>
        <v>0</v>
      </c>
      <c r="P17" s="610">
        <f t="shared" si="0"/>
        <v>30</v>
      </c>
      <c r="Q17" s="611">
        <f t="shared" si="1"/>
        <v>17450</v>
      </c>
      <c r="R17" s="612">
        <f t="shared" si="2"/>
        <v>0</v>
      </c>
      <c r="S17" s="626"/>
      <c r="T17" s="627"/>
      <c r="U17" s="622"/>
    </row>
    <row r="18" spans="1:22" ht="16.5" customHeight="1">
      <c r="A18" s="617">
        <v>77</v>
      </c>
      <c r="B18" s="618"/>
      <c r="C18" s="619" t="s">
        <v>536</v>
      </c>
      <c r="D18" s="604">
        <f>伊賀・名張!B36</f>
        <v>3</v>
      </c>
      <c r="E18" s="605">
        <f>伊賀・名張!E36</f>
        <v>1750</v>
      </c>
      <c r="F18" s="606">
        <f>伊賀・名張!F36</f>
        <v>0</v>
      </c>
      <c r="G18" s="607">
        <f>伊賀・名張!G36</f>
        <v>2</v>
      </c>
      <c r="H18" s="608">
        <f>伊賀・名張!J36</f>
        <v>5550</v>
      </c>
      <c r="I18" s="609">
        <f>伊賀・名張!K36</f>
        <v>0</v>
      </c>
      <c r="J18" s="610">
        <f>伊賀・名張!L36</f>
        <v>4</v>
      </c>
      <c r="K18" s="608">
        <f>伊賀・名張!O36</f>
        <v>2950</v>
      </c>
      <c r="L18" s="609">
        <f>伊賀・名張!P36</f>
        <v>0</v>
      </c>
      <c r="M18" s="610">
        <f>伊賀・名張!Q31</f>
        <v>1</v>
      </c>
      <c r="N18" s="608">
        <f>伊賀・名張!T31</f>
        <v>5350</v>
      </c>
      <c r="O18" s="609">
        <f>伊賀・名張!U31</f>
        <v>0</v>
      </c>
      <c r="P18" s="610">
        <f t="shared" si="0"/>
        <v>10</v>
      </c>
      <c r="Q18" s="611">
        <f t="shared" si="1"/>
        <v>15600</v>
      </c>
      <c r="R18" s="612">
        <f t="shared" si="2"/>
        <v>0</v>
      </c>
      <c r="S18" s="626"/>
      <c r="T18" s="627"/>
      <c r="U18" s="622"/>
    </row>
    <row r="19" spans="1:22" ht="16.5" customHeight="1">
      <c r="A19" s="617">
        <v>75</v>
      </c>
      <c r="B19" s="618"/>
      <c r="C19" s="619" t="s">
        <v>537</v>
      </c>
      <c r="D19" s="604">
        <f>尾鷲・熊野・多気!B13</f>
        <v>4</v>
      </c>
      <c r="E19" s="605">
        <f>尾鷲・熊野・多気!E13</f>
        <v>3750</v>
      </c>
      <c r="F19" s="606">
        <f>尾鷲・熊野・多気!F13</f>
        <v>0</v>
      </c>
      <c r="G19" s="607">
        <f>尾鷲・熊野・多気!G13</f>
        <v>4</v>
      </c>
      <c r="H19" s="608">
        <f>尾鷲・熊野・多気!J13</f>
        <v>0</v>
      </c>
      <c r="I19" s="609">
        <f>尾鷲・熊野・多気!K13</f>
        <v>0</v>
      </c>
      <c r="J19" s="610">
        <f>尾鷲・熊野・多気!L13</f>
        <v>4</v>
      </c>
      <c r="K19" s="608">
        <f>尾鷲・熊野・多気!O13</f>
        <v>0</v>
      </c>
      <c r="L19" s="609">
        <f>尾鷲・熊野・多気!P13</f>
        <v>0</v>
      </c>
      <c r="M19" s="610">
        <f>尾鷲・熊野・多気!Q13</f>
        <v>1</v>
      </c>
      <c r="N19" s="608">
        <f>尾鷲・熊野・多気!T13</f>
        <v>950</v>
      </c>
      <c r="O19" s="609">
        <f>尾鷲・熊野・多気!U13</f>
        <v>0</v>
      </c>
      <c r="P19" s="610">
        <f t="shared" si="0"/>
        <v>13</v>
      </c>
      <c r="Q19" s="611">
        <f t="shared" si="1"/>
        <v>4700</v>
      </c>
      <c r="R19" s="612">
        <f t="shared" si="2"/>
        <v>0</v>
      </c>
      <c r="S19" s="626"/>
      <c r="T19" s="627"/>
      <c r="U19" s="622"/>
    </row>
    <row r="20" spans="1:22" ht="16.5" customHeight="1">
      <c r="A20" s="617">
        <v>75</v>
      </c>
      <c r="B20" s="618"/>
      <c r="C20" s="619" t="s">
        <v>538</v>
      </c>
      <c r="D20" s="604">
        <f>尾鷲・熊野・多気!B21</f>
        <v>3</v>
      </c>
      <c r="E20" s="605">
        <f>尾鷲・熊野・多気!E21</f>
        <v>3500</v>
      </c>
      <c r="F20" s="606">
        <f>尾鷲・熊野・多気!F21</f>
        <v>0</v>
      </c>
      <c r="G20" s="607">
        <f>尾鷲・熊野・多気!G21</f>
        <v>3</v>
      </c>
      <c r="H20" s="608">
        <f>尾鷲・熊野・多気!J21</f>
        <v>850</v>
      </c>
      <c r="I20" s="609">
        <f>尾鷲・熊野・多気!K21</f>
        <v>0</v>
      </c>
      <c r="J20" s="610">
        <f>尾鷲・熊野・多気!L21</f>
        <v>3</v>
      </c>
      <c r="K20" s="608">
        <f>尾鷲・熊野・多気!O21</f>
        <v>0</v>
      </c>
      <c r="L20" s="609">
        <f>尾鷲・熊野・多気!P21</f>
        <v>0</v>
      </c>
      <c r="M20" s="610">
        <f>尾鷲・熊野・多気!Q21</f>
        <v>1</v>
      </c>
      <c r="N20" s="608">
        <f>尾鷲・熊野・多気!T21</f>
        <v>1050</v>
      </c>
      <c r="O20" s="609">
        <f>尾鷲・熊野・多気!U21</f>
        <v>0</v>
      </c>
      <c r="P20" s="610">
        <f t="shared" si="0"/>
        <v>10</v>
      </c>
      <c r="Q20" s="611">
        <f t="shared" si="1"/>
        <v>5400</v>
      </c>
      <c r="R20" s="612">
        <f t="shared" si="2"/>
        <v>0</v>
      </c>
      <c r="S20" s="626"/>
      <c r="T20" s="627"/>
      <c r="U20" s="622"/>
    </row>
    <row r="21" spans="1:22" ht="16.5" customHeight="1">
      <c r="A21" s="617">
        <v>76</v>
      </c>
      <c r="B21" s="618"/>
      <c r="C21" s="628" t="s">
        <v>539</v>
      </c>
      <c r="D21" s="604">
        <f>新宮・南北牟婁郡!B14</f>
        <v>1</v>
      </c>
      <c r="E21" s="605">
        <f>新宮・南北牟婁郡!E14</f>
        <v>350</v>
      </c>
      <c r="F21" s="606">
        <f>新宮・南北牟婁郡!F14</f>
        <v>0</v>
      </c>
      <c r="G21" s="607">
        <f>新宮・南北牟婁郡!G14</f>
        <v>1</v>
      </c>
      <c r="H21" s="608">
        <f>新宮・南北牟婁郡!J14</f>
        <v>0</v>
      </c>
      <c r="I21" s="609">
        <f>新宮・南北牟婁郡!K14</f>
        <v>0</v>
      </c>
      <c r="J21" s="610">
        <f>新宮・南北牟婁郡!L14</f>
        <v>2</v>
      </c>
      <c r="K21" s="608">
        <f>新宮・南北牟婁郡!O14</f>
        <v>2200</v>
      </c>
      <c r="L21" s="609">
        <f>新宮・南北牟婁郡!P14</f>
        <v>0</v>
      </c>
      <c r="M21" s="629">
        <f>新宮・南北牟婁郡!Q10</f>
        <v>2</v>
      </c>
      <c r="N21" s="623">
        <f>新宮・南北牟婁郡!T10</f>
        <v>1700</v>
      </c>
      <c r="O21" s="609">
        <f>新宮・南北牟婁郡!U10</f>
        <v>0</v>
      </c>
      <c r="P21" s="610">
        <f t="shared" si="0"/>
        <v>6</v>
      </c>
      <c r="Q21" s="611">
        <f t="shared" si="1"/>
        <v>4250</v>
      </c>
      <c r="R21" s="612">
        <f t="shared" si="2"/>
        <v>0</v>
      </c>
      <c r="S21" s="626"/>
      <c r="T21" s="627"/>
      <c r="U21" s="622"/>
      <c r="V21" s="757"/>
    </row>
    <row r="22" spans="1:22" ht="15" customHeight="1">
      <c r="A22" s="617">
        <v>67</v>
      </c>
      <c r="B22" s="618"/>
      <c r="C22" s="619" t="s">
        <v>182</v>
      </c>
      <c r="D22" s="604">
        <f>桑名市郡・いなべ・員弁!B43</f>
        <v>6</v>
      </c>
      <c r="E22" s="605">
        <f>桑名市郡・いなべ・員弁!E43</f>
        <v>7700</v>
      </c>
      <c r="F22" s="606">
        <f>桑名市郡・いなべ・員弁!F43</f>
        <v>0</v>
      </c>
      <c r="G22" s="607">
        <f>桑名市郡・いなべ・員弁!G43</f>
        <v>6</v>
      </c>
      <c r="H22" s="608">
        <f>桑名市郡・いなべ・員弁!J43</f>
        <v>0</v>
      </c>
      <c r="I22" s="609">
        <f>桑名市郡・いなべ・員弁!K43</f>
        <v>0</v>
      </c>
      <c r="J22" s="610">
        <f>桑名市郡・いなべ・員弁!L43</f>
        <v>6</v>
      </c>
      <c r="K22" s="608">
        <f>桑名市郡・いなべ・員弁!O43</f>
        <v>0</v>
      </c>
      <c r="L22" s="609">
        <f>桑名市郡・いなべ・員弁!P43</f>
        <v>0</v>
      </c>
      <c r="M22" s="610">
        <f>桑名市郡・いなべ・員弁!Q43</f>
        <v>3</v>
      </c>
      <c r="N22" s="608">
        <f>桑名市郡・いなべ・員弁!T43</f>
        <v>600</v>
      </c>
      <c r="O22" s="609">
        <f>桑名市郡・いなべ・員弁!U43</f>
        <v>0</v>
      </c>
      <c r="P22" s="610">
        <f t="shared" si="0"/>
        <v>21</v>
      </c>
      <c r="Q22" s="611">
        <f t="shared" si="1"/>
        <v>8300</v>
      </c>
      <c r="R22" s="612">
        <f t="shared" si="2"/>
        <v>0</v>
      </c>
      <c r="S22" s="626"/>
      <c r="T22" s="627"/>
      <c r="U22" s="622"/>
    </row>
    <row r="23" spans="1:22" ht="16.5" customHeight="1">
      <c r="A23" s="630"/>
      <c r="B23" s="857" t="s">
        <v>69</v>
      </c>
      <c r="C23" s="858"/>
      <c r="D23" s="631">
        <f t="shared" ref="D23:P23" si="3">SUM(D8:D22)</f>
        <v>132</v>
      </c>
      <c r="E23" s="632">
        <f t="shared" si="3"/>
        <v>213850</v>
      </c>
      <c r="F23" s="633">
        <f>SUM(F8:F22)</f>
        <v>0</v>
      </c>
      <c r="G23" s="634">
        <f t="shared" si="3"/>
        <v>89</v>
      </c>
      <c r="H23" s="635">
        <f t="shared" si="3"/>
        <v>71350</v>
      </c>
      <c r="I23" s="636">
        <f>SUM(I8:I22)</f>
        <v>0</v>
      </c>
      <c r="J23" s="637">
        <f t="shared" si="3"/>
        <v>108</v>
      </c>
      <c r="K23" s="635">
        <f t="shared" si="3"/>
        <v>32300</v>
      </c>
      <c r="L23" s="636">
        <f t="shared" si="3"/>
        <v>0</v>
      </c>
      <c r="M23" s="637">
        <f t="shared" si="3"/>
        <v>58</v>
      </c>
      <c r="N23" s="635">
        <f t="shared" si="3"/>
        <v>43150</v>
      </c>
      <c r="O23" s="636">
        <f t="shared" si="3"/>
        <v>0</v>
      </c>
      <c r="P23" s="637">
        <f t="shared" si="3"/>
        <v>387</v>
      </c>
      <c r="Q23" s="638">
        <f t="shared" si="1"/>
        <v>360650</v>
      </c>
      <c r="R23" s="639">
        <f t="shared" si="2"/>
        <v>0</v>
      </c>
      <c r="S23" s="626"/>
      <c r="T23" s="627"/>
      <c r="U23" s="622"/>
    </row>
    <row r="24" spans="1:22" ht="15" customHeight="1">
      <c r="A24" s="640"/>
      <c r="B24" s="641"/>
      <c r="C24" s="642"/>
      <c r="D24" s="643"/>
      <c r="E24" s="644"/>
      <c r="F24" s="645"/>
      <c r="G24" s="646"/>
      <c r="H24" s="647"/>
      <c r="I24" s="648"/>
      <c r="J24" s="649"/>
      <c r="K24" s="647"/>
      <c r="L24" s="648"/>
      <c r="M24" s="649"/>
      <c r="N24" s="647"/>
      <c r="O24" s="648"/>
      <c r="P24" s="649"/>
      <c r="Q24" s="650"/>
      <c r="R24" s="651"/>
      <c r="S24" s="652"/>
      <c r="T24" s="653"/>
      <c r="U24" s="654"/>
    </row>
    <row r="25" spans="1:22" ht="16.5" customHeight="1">
      <c r="A25" s="617">
        <v>67</v>
      </c>
      <c r="B25" s="618"/>
      <c r="C25" s="619" t="s">
        <v>540</v>
      </c>
      <c r="D25" s="604">
        <f>桑名市郡・いなべ・員弁!B27</f>
        <v>0</v>
      </c>
      <c r="E25" s="605"/>
      <c r="F25" s="606"/>
      <c r="G25" s="607">
        <f>桑名市郡・いなべ・員弁!G27</f>
        <v>0</v>
      </c>
      <c r="H25" s="623">
        <f>桑名市郡・いなべ・員弁!J27</f>
        <v>0</v>
      </c>
      <c r="I25" s="609"/>
      <c r="J25" s="610">
        <f>桑名市郡・いなべ・員弁!L27</f>
        <v>0</v>
      </c>
      <c r="K25" s="623">
        <f>桑名市郡・いなべ・員弁!O27</f>
        <v>0</v>
      </c>
      <c r="L25" s="609"/>
      <c r="M25" s="610">
        <f>桑名市郡・いなべ・員弁!Q27</f>
        <v>0</v>
      </c>
      <c r="N25" s="623">
        <f>桑名市郡・いなべ・員弁!T27</f>
        <v>0</v>
      </c>
      <c r="O25" s="609"/>
      <c r="P25" s="610">
        <f t="shared" ref="P25:P32" si="4">D25+G25+J25+M25</f>
        <v>0</v>
      </c>
      <c r="Q25" s="611"/>
      <c r="R25" s="612">
        <f>F25+I25+L25+O25</f>
        <v>0</v>
      </c>
      <c r="S25" s="626"/>
      <c r="T25" s="627"/>
      <c r="U25" s="622"/>
    </row>
    <row r="26" spans="1:22" ht="16.5" customHeight="1">
      <c r="A26" s="617">
        <v>67</v>
      </c>
      <c r="B26" s="618"/>
      <c r="C26" s="619" t="s">
        <v>541</v>
      </c>
      <c r="D26" s="604">
        <f>桑名市郡・いなべ・員弁!B33</f>
        <v>1</v>
      </c>
      <c r="E26" s="605">
        <f>桑名市郡・いなべ・員弁!E33</f>
        <v>3250</v>
      </c>
      <c r="F26" s="606">
        <f>桑名市郡・いなべ・員弁!F33</f>
        <v>0</v>
      </c>
      <c r="G26" s="607">
        <f>桑名市郡・いなべ・員弁!G33</f>
        <v>0</v>
      </c>
      <c r="H26" s="608"/>
      <c r="I26" s="609"/>
      <c r="J26" s="610">
        <f>桑名市郡・いなべ・員弁!L33</f>
        <v>0</v>
      </c>
      <c r="K26" s="608">
        <f>桑名市郡・いなべ・員弁!O33</f>
        <v>0</v>
      </c>
      <c r="L26" s="609">
        <f>桑名市郡・いなべ・員弁!P33</f>
        <v>0</v>
      </c>
      <c r="M26" s="610">
        <f>桑名市郡・いなべ・員弁!Q33</f>
        <v>1</v>
      </c>
      <c r="N26" s="608">
        <f>桑名市郡・いなべ・員弁!T33</f>
        <v>350</v>
      </c>
      <c r="O26" s="609">
        <f>桑名市郡・いなべ・員弁!U33</f>
        <v>0</v>
      </c>
      <c r="P26" s="610">
        <f t="shared" si="4"/>
        <v>2</v>
      </c>
      <c r="Q26" s="611">
        <f>E26+H26+K26+N26</f>
        <v>3600</v>
      </c>
      <c r="R26" s="612">
        <f t="shared" ref="R26:R32" si="5">F26+I26+L26+O26</f>
        <v>0</v>
      </c>
      <c r="S26" s="626"/>
      <c r="T26" s="627"/>
      <c r="U26" s="622"/>
    </row>
    <row r="27" spans="1:22" ht="16.5" customHeight="1">
      <c r="A27" s="617">
        <v>69</v>
      </c>
      <c r="B27" s="618"/>
      <c r="C27" s="619" t="s">
        <v>542</v>
      </c>
      <c r="D27" s="604">
        <f>鈴鹿・三重!B37</f>
        <v>6</v>
      </c>
      <c r="E27" s="605">
        <f>鈴鹿・三重!E37</f>
        <v>10050</v>
      </c>
      <c r="F27" s="606">
        <f>鈴鹿・三重!F37</f>
        <v>0</v>
      </c>
      <c r="G27" s="607">
        <f>鈴鹿・三重!G37</f>
        <v>3</v>
      </c>
      <c r="H27" s="623">
        <f>鈴鹿・三重!J37</f>
        <v>1200</v>
      </c>
      <c r="I27" s="609">
        <f>鈴鹿・三重!K37</f>
        <v>0</v>
      </c>
      <c r="J27" s="610">
        <f>鈴鹿・三重!L37</f>
        <v>5</v>
      </c>
      <c r="K27" s="623">
        <f>鈴鹿・三重!O37</f>
        <v>0</v>
      </c>
      <c r="L27" s="609">
        <f>鈴鹿・三重!P37</f>
        <v>0</v>
      </c>
      <c r="M27" s="610">
        <f>鈴鹿・三重!Q37</f>
        <v>1</v>
      </c>
      <c r="N27" s="623">
        <f>鈴鹿・三重!T37</f>
        <v>650</v>
      </c>
      <c r="O27" s="609">
        <f>鈴鹿・三重!U37</f>
        <v>0</v>
      </c>
      <c r="P27" s="610">
        <f t="shared" si="4"/>
        <v>15</v>
      </c>
      <c r="Q27" s="611">
        <f t="shared" ref="Q27:Q32" si="6">E27+H27+K27+N27</f>
        <v>11900</v>
      </c>
      <c r="R27" s="612">
        <f t="shared" si="5"/>
        <v>0</v>
      </c>
      <c r="S27" s="626"/>
      <c r="T27" s="627"/>
      <c r="U27" s="622"/>
    </row>
    <row r="28" spans="1:22" ht="16.5" customHeight="1">
      <c r="A28" s="617">
        <v>75</v>
      </c>
      <c r="B28" s="618"/>
      <c r="C28" s="619" t="s">
        <v>543</v>
      </c>
      <c r="D28" s="604">
        <f>尾鷲・熊野・多気!B35</f>
        <v>5</v>
      </c>
      <c r="E28" s="605">
        <f>尾鷲・熊野・多気!E35</f>
        <v>6150</v>
      </c>
      <c r="F28" s="606">
        <f>尾鷲・熊野・多気!F35</f>
        <v>0</v>
      </c>
      <c r="G28" s="607">
        <f>尾鷲・熊野・多気!G35</f>
        <v>5</v>
      </c>
      <c r="H28" s="623">
        <f>尾鷲・熊野・多気!J35</f>
        <v>2100</v>
      </c>
      <c r="I28" s="609">
        <f>尾鷲・熊野・多気!K35</f>
        <v>0</v>
      </c>
      <c r="J28" s="610">
        <f>尾鷲・熊野・多気!L35</f>
        <v>5</v>
      </c>
      <c r="K28" s="623">
        <f>尾鷲・熊野・多気!O35</f>
        <v>0</v>
      </c>
      <c r="L28" s="609">
        <f>尾鷲・熊野・多気!P35</f>
        <v>0</v>
      </c>
      <c r="M28" s="629">
        <f>尾鷲・熊野・多気!Q35</f>
        <v>1</v>
      </c>
      <c r="N28" s="623">
        <f>尾鷲・熊野・多気!T35</f>
        <v>550</v>
      </c>
      <c r="O28" s="609">
        <f>尾鷲・熊野・多気!U35</f>
        <v>0</v>
      </c>
      <c r="P28" s="610">
        <f t="shared" si="4"/>
        <v>16</v>
      </c>
      <c r="Q28" s="611">
        <f t="shared" si="6"/>
        <v>8800</v>
      </c>
      <c r="R28" s="612">
        <f t="shared" si="5"/>
        <v>0</v>
      </c>
      <c r="S28" s="655"/>
      <c r="T28" s="656"/>
      <c r="U28" s="657"/>
    </row>
    <row r="29" spans="1:22" ht="16.5" customHeight="1">
      <c r="A29" s="617">
        <v>74</v>
      </c>
      <c r="B29" s="618"/>
      <c r="C29" s="619" t="s">
        <v>544</v>
      </c>
      <c r="D29" s="604">
        <f>鳥羽・度会!B36</f>
        <v>13</v>
      </c>
      <c r="E29" s="605">
        <f>鳥羽・度会!E36</f>
        <v>5450</v>
      </c>
      <c r="F29" s="606">
        <f>鳥羽・度会!F36</f>
        <v>0</v>
      </c>
      <c r="G29" s="607">
        <f>鳥羽・度会!G36</f>
        <v>14</v>
      </c>
      <c r="H29" s="623">
        <f>鳥羽・度会!J36</f>
        <v>0</v>
      </c>
      <c r="I29" s="609">
        <f>鳥羽・度会!K36</f>
        <v>0</v>
      </c>
      <c r="J29" s="610">
        <f>鳥羽・度会!L36</f>
        <v>14</v>
      </c>
      <c r="K29" s="623">
        <f>鳥羽・度会!O36</f>
        <v>0</v>
      </c>
      <c r="L29" s="609">
        <f>鳥羽・度会!P36</f>
        <v>0</v>
      </c>
      <c r="M29" s="629">
        <f>鳥羽・度会!Q36</f>
        <v>2</v>
      </c>
      <c r="N29" s="623">
        <f>鳥羽・度会!T36</f>
        <v>1500</v>
      </c>
      <c r="O29" s="609">
        <f>鳥羽・度会!U36</f>
        <v>0</v>
      </c>
      <c r="P29" s="610">
        <f t="shared" si="4"/>
        <v>43</v>
      </c>
      <c r="Q29" s="611">
        <f t="shared" si="6"/>
        <v>6950</v>
      </c>
      <c r="R29" s="612">
        <f t="shared" si="5"/>
        <v>0</v>
      </c>
      <c r="S29" s="655"/>
      <c r="T29" s="656"/>
      <c r="U29" s="657"/>
    </row>
    <row r="30" spans="1:22" ht="16.5" customHeight="1">
      <c r="A30" s="617">
        <v>73</v>
      </c>
      <c r="B30" s="618"/>
      <c r="C30" s="619" t="s">
        <v>186</v>
      </c>
      <c r="D30" s="604">
        <f>伊勢・志摩!B37</f>
        <v>4</v>
      </c>
      <c r="E30" s="605">
        <f>伊勢・志摩!E37</f>
        <v>9000</v>
      </c>
      <c r="F30" s="606">
        <f>伊勢・志摩!F37</f>
        <v>0</v>
      </c>
      <c r="G30" s="607">
        <f>伊勢・志摩!G37</f>
        <v>4</v>
      </c>
      <c r="H30" s="623">
        <f>伊勢・志摩!J37</f>
        <v>0</v>
      </c>
      <c r="I30" s="609">
        <f>伊勢・志摩!K37</f>
        <v>0</v>
      </c>
      <c r="J30" s="610">
        <f>伊勢・志摩!L37</f>
        <v>4</v>
      </c>
      <c r="K30" s="623">
        <f>伊勢・志摩!O37</f>
        <v>0</v>
      </c>
      <c r="L30" s="609">
        <f>伊勢・志摩!P37</f>
        <v>0</v>
      </c>
      <c r="M30" s="610">
        <f>伊勢・志摩!Q37</f>
        <v>6</v>
      </c>
      <c r="N30" s="623">
        <f>伊勢・志摩!T37</f>
        <v>3400</v>
      </c>
      <c r="O30" s="609">
        <f>伊勢・志摩!U37</f>
        <v>0</v>
      </c>
      <c r="P30" s="610">
        <f t="shared" si="4"/>
        <v>18</v>
      </c>
      <c r="Q30" s="611">
        <f t="shared" si="6"/>
        <v>12400</v>
      </c>
      <c r="R30" s="612">
        <f t="shared" si="5"/>
        <v>0</v>
      </c>
      <c r="S30" s="658"/>
      <c r="T30" s="659"/>
      <c r="U30" s="660"/>
    </row>
    <row r="31" spans="1:22" ht="16.5" customHeight="1">
      <c r="A31" s="617">
        <v>76</v>
      </c>
      <c r="B31" s="618"/>
      <c r="C31" s="619" t="s">
        <v>545</v>
      </c>
      <c r="D31" s="604">
        <f>新宮・南北牟婁郡!B27</f>
        <v>5</v>
      </c>
      <c r="E31" s="605">
        <f>新宮・南北牟婁郡!E27</f>
        <v>4750</v>
      </c>
      <c r="F31" s="606">
        <f>新宮・南北牟婁郡!F27</f>
        <v>0</v>
      </c>
      <c r="G31" s="607">
        <f>新宮・南北牟婁郡!G27</f>
        <v>4</v>
      </c>
      <c r="H31" s="623">
        <f>新宮・南北牟婁郡!J27</f>
        <v>0</v>
      </c>
      <c r="I31" s="609">
        <f>新宮・南北牟婁郡!K27</f>
        <v>0</v>
      </c>
      <c r="J31" s="610">
        <f>新宮・南北牟婁郡!L27</f>
        <v>4</v>
      </c>
      <c r="K31" s="623">
        <f>新宮・南北牟婁郡!O27</f>
        <v>0</v>
      </c>
      <c r="L31" s="609">
        <f>新宮・南北牟婁郡!P27</f>
        <v>0</v>
      </c>
      <c r="M31" s="610">
        <f>新宮・南北牟婁郡!Q27</f>
        <v>2</v>
      </c>
      <c r="N31" s="623">
        <f>新宮・南北牟婁郡!T27</f>
        <v>600</v>
      </c>
      <c r="O31" s="609">
        <f>新宮・南北牟婁郡!U27</f>
        <v>0</v>
      </c>
      <c r="P31" s="610">
        <f t="shared" si="4"/>
        <v>15</v>
      </c>
      <c r="Q31" s="611">
        <f t="shared" si="6"/>
        <v>5350</v>
      </c>
      <c r="R31" s="612">
        <f t="shared" si="5"/>
        <v>0</v>
      </c>
      <c r="S31" s="620"/>
      <c r="T31" s="621"/>
      <c r="U31" s="657"/>
    </row>
    <row r="32" spans="1:22" ht="16.5" customHeight="1">
      <c r="A32" s="617">
        <v>76</v>
      </c>
      <c r="B32" s="618"/>
      <c r="C32" s="619" t="s">
        <v>546</v>
      </c>
      <c r="D32" s="604">
        <f>新宮・南北牟婁郡!B38</f>
        <v>4</v>
      </c>
      <c r="E32" s="605">
        <f>新宮・南北牟婁郡!E38</f>
        <v>2200</v>
      </c>
      <c r="F32" s="606">
        <f>新宮・南北牟婁郡!F38</f>
        <v>0</v>
      </c>
      <c r="G32" s="607">
        <f>新宮・南北牟婁郡!G38</f>
        <v>4</v>
      </c>
      <c r="H32" s="623">
        <f>新宮・南北牟婁郡!J38</f>
        <v>0</v>
      </c>
      <c r="I32" s="609">
        <f>新宮・南北牟婁郡!K38</f>
        <v>0</v>
      </c>
      <c r="J32" s="610">
        <f>新宮・南北牟婁郡!L38</f>
        <v>4</v>
      </c>
      <c r="K32" s="623">
        <f>新宮・南北牟婁郡!O38</f>
        <v>600</v>
      </c>
      <c r="L32" s="609">
        <f>新宮・南北牟婁郡!P38</f>
        <v>0</v>
      </c>
      <c r="M32" s="610">
        <f>新宮・南北牟婁郡!Q38</f>
        <v>1</v>
      </c>
      <c r="N32" s="623">
        <f>新宮・南北牟婁郡!T38</f>
        <v>1650</v>
      </c>
      <c r="O32" s="609">
        <f>新宮・南北牟婁郡!U38</f>
        <v>0</v>
      </c>
      <c r="P32" s="610">
        <f t="shared" si="4"/>
        <v>13</v>
      </c>
      <c r="Q32" s="611">
        <f t="shared" si="6"/>
        <v>4450</v>
      </c>
      <c r="R32" s="612">
        <f t="shared" si="5"/>
        <v>0</v>
      </c>
      <c r="S32" s="620"/>
      <c r="T32" s="621"/>
      <c r="U32" s="657"/>
    </row>
    <row r="33" spans="1:21" ht="17.25">
      <c r="A33" s="617"/>
      <c r="B33" s="618"/>
      <c r="C33" s="661"/>
      <c r="D33" s="604"/>
      <c r="E33" s="605"/>
      <c r="F33" s="662"/>
      <c r="G33" s="607"/>
      <c r="H33" s="623"/>
      <c r="I33" s="663"/>
      <c r="J33" s="610"/>
      <c r="K33" s="623"/>
      <c r="L33" s="663"/>
      <c r="M33" s="610"/>
      <c r="N33" s="623"/>
      <c r="O33" s="663"/>
      <c r="P33" s="610"/>
      <c r="Q33" s="611"/>
      <c r="R33" s="664"/>
      <c r="S33" s="620"/>
      <c r="T33" s="621"/>
      <c r="U33" s="657"/>
    </row>
    <row r="34" spans="1:21" ht="17.25">
      <c r="A34" s="630"/>
      <c r="B34" s="857" t="s">
        <v>70</v>
      </c>
      <c r="C34" s="858"/>
      <c r="D34" s="631">
        <f t="shared" ref="D34:P34" si="7">SUM(D25:D33)</f>
        <v>38</v>
      </c>
      <c r="E34" s="632">
        <f t="shared" si="7"/>
        <v>40850</v>
      </c>
      <c r="F34" s="633">
        <f t="shared" si="7"/>
        <v>0</v>
      </c>
      <c r="G34" s="634">
        <f t="shared" si="7"/>
        <v>34</v>
      </c>
      <c r="H34" s="635">
        <f t="shared" si="7"/>
        <v>3300</v>
      </c>
      <c r="I34" s="636">
        <f t="shared" si="7"/>
        <v>0</v>
      </c>
      <c r="J34" s="637">
        <f t="shared" si="7"/>
        <v>36</v>
      </c>
      <c r="K34" s="635">
        <f t="shared" si="7"/>
        <v>600</v>
      </c>
      <c r="L34" s="636">
        <f t="shared" si="7"/>
        <v>0</v>
      </c>
      <c r="M34" s="637">
        <f t="shared" si="7"/>
        <v>14</v>
      </c>
      <c r="N34" s="635">
        <f t="shared" si="7"/>
        <v>8700</v>
      </c>
      <c r="O34" s="636">
        <f t="shared" si="7"/>
        <v>0</v>
      </c>
      <c r="P34" s="637">
        <f t="shared" si="7"/>
        <v>122</v>
      </c>
      <c r="Q34" s="665">
        <f>SUM(Q25:Q33)</f>
        <v>53450</v>
      </c>
      <c r="R34" s="666">
        <f>SUM(R25:R33)</f>
        <v>0</v>
      </c>
      <c r="S34" s="616"/>
      <c r="T34" s="621"/>
      <c r="U34" s="657"/>
    </row>
    <row r="35" spans="1:21" ht="8.25" customHeight="1">
      <c r="A35" s="667"/>
      <c r="B35" s="668"/>
      <c r="C35" s="669"/>
      <c r="D35" s="670"/>
      <c r="E35" s="671"/>
      <c r="F35" s="672"/>
      <c r="G35" s="673"/>
      <c r="H35" s="674"/>
      <c r="I35" s="675"/>
      <c r="J35" s="676"/>
      <c r="K35" s="674"/>
      <c r="L35" s="677"/>
      <c r="M35" s="676"/>
      <c r="N35" s="674"/>
      <c r="O35" s="677"/>
      <c r="P35" s="676"/>
      <c r="Q35" s="678"/>
      <c r="R35" s="677"/>
      <c r="S35" s="658"/>
      <c r="T35" s="659"/>
      <c r="U35" s="660"/>
    </row>
    <row r="36" spans="1:21" ht="17.25" customHeight="1" thickBot="1">
      <c r="A36" s="679"/>
      <c r="B36" s="814" t="s">
        <v>73</v>
      </c>
      <c r="C36" s="815"/>
      <c r="D36" s="680">
        <f t="shared" ref="D36:P36" si="8">D23+D34</f>
        <v>170</v>
      </c>
      <c r="E36" s="681">
        <f t="shared" si="8"/>
        <v>254700</v>
      </c>
      <c r="F36" s="682">
        <f t="shared" si="8"/>
        <v>0</v>
      </c>
      <c r="G36" s="683">
        <f t="shared" si="8"/>
        <v>123</v>
      </c>
      <c r="H36" s="684">
        <f t="shared" si="8"/>
        <v>74650</v>
      </c>
      <c r="I36" s="685">
        <f t="shared" si="8"/>
        <v>0</v>
      </c>
      <c r="J36" s="686">
        <f t="shared" si="8"/>
        <v>144</v>
      </c>
      <c r="K36" s="684">
        <f t="shared" si="8"/>
        <v>32900</v>
      </c>
      <c r="L36" s="685">
        <f t="shared" si="8"/>
        <v>0</v>
      </c>
      <c r="M36" s="686">
        <f t="shared" si="8"/>
        <v>72</v>
      </c>
      <c r="N36" s="684">
        <f>N23+N34</f>
        <v>51850</v>
      </c>
      <c r="O36" s="685">
        <f t="shared" si="8"/>
        <v>0</v>
      </c>
      <c r="P36" s="686">
        <f t="shared" si="8"/>
        <v>509</v>
      </c>
      <c r="Q36" s="687">
        <f>Q23+Q34</f>
        <v>414100</v>
      </c>
      <c r="R36" s="685">
        <f>R23+R34</f>
        <v>0</v>
      </c>
      <c r="S36" s="688"/>
      <c r="T36" s="689"/>
      <c r="U36" s="756">
        <v>45778</v>
      </c>
    </row>
    <row r="37" spans="1:21" ht="14.25" customHeight="1" thickBot="1"/>
    <row r="38" spans="1:21" ht="14.25" customHeight="1" thickBot="1">
      <c r="C38" s="616"/>
      <c r="D38" s="839" t="s">
        <v>454</v>
      </c>
      <c r="E38" s="840"/>
      <c r="F38" s="841"/>
      <c r="G38" s="864"/>
      <c r="H38" s="864"/>
      <c r="I38" s="693"/>
      <c r="J38" s="865" t="s">
        <v>455</v>
      </c>
      <c r="K38" s="866"/>
      <c r="L38" s="694">
        <f>伊勢・志摩!U24</f>
        <v>0</v>
      </c>
      <c r="M38" s="820"/>
      <c r="N38" s="821"/>
      <c r="O38" s="787">
        <f>新宮・南北牟婁郡!U14+伊賀・名張!U24+伊賀・名張!U36</f>
        <v>0</v>
      </c>
      <c r="P38" s="862" t="s">
        <v>456</v>
      </c>
      <c r="Q38" s="863"/>
      <c r="R38" s="695">
        <f>L38+O38</f>
        <v>0</v>
      </c>
      <c r="U38" s="780"/>
    </row>
    <row r="39" spans="1:21" ht="14.25" thickBot="1"/>
    <row r="40" spans="1:21">
      <c r="B40" s="810"/>
      <c r="C40" s="811"/>
      <c r="D40" s="797" t="s">
        <v>1</v>
      </c>
      <c r="E40" s="798"/>
      <c r="F40" s="799"/>
      <c r="G40" s="696" t="s">
        <v>2</v>
      </c>
      <c r="H40" s="697"/>
      <c r="I40" s="698"/>
      <c r="J40" s="696" t="s">
        <v>5</v>
      </c>
      <c r="K40" s="697"/>
      <c r="L40" s="698"/>
      <c r="M40" s="794" t="s">
        <v>228</v>
      </c>
      <c r="N40" s="795"/>
      <c r="O40" s="796"/>
      <c r="P40" s="822"/>
      <c r="Q40" s="823"/>
      <c r="R40" s="824"/>
      <c r="S40" s="696" t="s">
        <v>224</v>
      </c>
      <c r="T40" s="697"/>
      <c r="U40" s="698"/>
    </row>
    <row r="41" spans="1:21" ht="17.25">
      <c r="B41" s="812" t="s">
        <v>230</v>
      </c>
      <c r="C41" s="813"/>
      <c r="D41" s="699">
        <v>190</v>
      </c>
      <c r="E41" s="700">
        <v>355600</v>
      </c>
      <c r="F41" s="701"/>
      <c r="G41" s="702">
        <v>72</v>
      </c>
      <c r="H41" s="703">
        <v>39000</v>
      </c>
      <c r="I41" s="704"/>
      <c r="J41" s="702">
        <v>169</v>
      </c>
      <c r="K41" s="703">
        <v>4300</v>
      </c>
      <c r="L41" s="704"/>
      <c r="M41" s="702">
        <v>64</v>
      </c>
      <c r="N41" s="703">
        <v>31350</v>
      </c>
      <c r="O41" s="704"/>
      <c r="P41" s="702"/>
      <c r="Q41" s="703"/>
      <c r="R41" s="704"/>
      <c r="S41" s="702">
        <v>495</v>
      </c>
      <c r="T41" s="705">
        <v>430250</v>
      </c>
      <c r="U41" s="706">
        <v>0</v>
      </c>
    </row>
    <row r="42" spans="1:21" ht="17.25">
      <c r="B42" s="816" t="s">
        <v>231</v>
      </c>
      <c r="C42" s="817"/>
      <c r="D42" s="707">
        <v>232</v>
      </c>
      <c r="E42" s="605">
        <v>464250</v>
      </c>
      <c r="F42" s="708"/>
      <c r="G42" s="709">
        <v>91</v>
      </c>
      <c r="H42" s="608">
        <v>45250</v>
      </c>
      <c r="I42" s="710"/>
      <c r="J42" s="709">
        <v>216</v>
      </c>
      <c r="K42" s="608">
        <v>3950</v>
      </c>
      <c r="L42" s="710"/>
      <c r="M42" s="709">
        <v>59</v>
      </c>
      <c r="N42" s="608">
        <v>25750</v>
      </c>
      <c r="O42" s="710"/>
      <c r="P42" s="709">
        <v>0</v>
      </c>
      <c r="Q42" s="608">
        <v>0</v>
      </c>
      <c r="R42" s="710"/>
      <c r="S42" s="709">
        <v>598</v>
      </c>
      <c r="T42" s="711">
        <v>539200</v>
      </c>
      <c r="U42" s="706">
        <v>0</v>
      </c>
    </row>
    <row r="43" spans="1:21" ht="17.25">
      <c r="B43" s="818" t="s">
        <v>232</v>
      </c>
      <c r="C43" s="819"/>
      <c r="D43" s="631">
        <v>178</v>
      </c>
      <c r="E43" s="632">
        <v>365100</v>
      </c>
      <c r="F43" s="712"/>
      <c r="G43" s="637">
        <v>88</v>
      </c>
      <c r="H43" s="635">
        <v>30550</v>
      </c>
      <c r="I43" s="713"/>
      <c r="J43" s="637">
        <v>173</v>
      </c>
      <c r="K43" s="635">
        <v>2050</v>
      </c>
      <c r="L43" s="713"/>
      <c r="M43" s="637">
        <v>62</v>
      </c>
      <c r="N43" s="635">
        <v>21000</v>
      </c>
      <c r="O43" s="713"/>
      <c r="P43" s="637">
        <v>0</v>
      </c>
      <c r="Q43" s="635">
        <v>0</v>
      </c>
      <c r="R43" s="713"/>
      <c r="S43" s="637">
        <v>501</v>
      </c>
      <c r="T43" s="758">
        <v>418700</v>
      </c>
      <c r="U43" s="706">
        <v>0</v>
      </c>
    </row>
    <row r="44" spans="1:21" ht="18" thickBot="1">
      <c r="B44" s="810" t="s">
        <v>229</v>
      </c>
      <c r="C44" s="811"/>
      <c r="D44" s="715">
        <v>600</v>
      </c>
      <c r="E44" s="716">
        <v>1184950</v>
      </c>
      <c r="F44" s="717">
        <v>0</v>
      </c>
      <c r="G44" s="718">
        <v>251</v>
      </c>
      <c r="H44" s="719">
        <v>114800</v>
      </c>
      <c r="I44" s="720">
        <v>0</v>
      </c>
      <c r="J44" s="718">
        <v>558</v>
      </c>
      <c r="K44" s="719">
        <v>10300</v>
      </c>
      <c r="L44" s="720">
        <v>0</v>
      </c>
      <c r="M44" s="718">
        <v>185</v>
      </c>
      <c r="N44" s="719">
        <v>78100</v>
      </c>
      <c r="O44" s="720">
        <v>0</v>
      </c>
      <c r="P44" s="718">
        <v>0</v>
      </c>
      <c r="Q44" s="719">
        <v>0</v>
      </c>
      <c r="R44" s="720">
        <v>0</v>
      </c>
      <c r="S44" s="718">
        <v>1594</v>
      </c>
      <c r="T44" s="759">
        <v>1388150</v>
      </c>
      <c r="U44" s="721">
        <v>0</v>
      </c>
    </row>
    <row r="45" spans="1:21">
      <c r="B45" s="810"/>
      <c r="C45" s="811"/>
      <c r="D45" s="797" t="s">
        <v>1</v>
      </c>
      <c r="E45" s="798"/>
      <c r="F45" s="799"/>
      <c r="G45" s="696" t="s">
        <v>2</v>
      </c>
      <c r="H45" s="697"/>
      <c r="I45" s="698"/>
      <c r="J45" s="696" t="s">
        <v>5</v>
      </c>
      <c r="K45" s="697"/>
      <c r="L45" s="698"/>
      <c r="M45" s="696" t="s">
        <v>228</v>
      </c>
      <c r="N45" s="697"/>
      <c r="O45" s="698"/>
      <c r="P45" s="794" t="s">
        <v>234</v>
      </c>
      <c r="Q45" s="795"/>
      <c r="R45" s="796"/>
      <c r="S45" s="794" t="s">
        <v>224</v>
      </c>
      <c r="T45" s="795"/>
      <c r="U45" s="796"/>
    </row>
    <row r="46" spans="1:21" ht="18" thickBot="1">
      <c r="B46" s="794" t="s">
        <v>225</v>
      </c>
      <c r="C46" s="809"/>
      <c r="D46" s="722">
        <v>195</v>
      </c>
      <c r="E46" s="723">
        <v>312900</v>
      </c>
      <c r="F46" s="724"/>
      <c r="G46" s="725">
        <v>172</v>
      </c>
      <c r="H46" s="726">
        <v>11000</v>
      </c>
      <c r="I46" s="727"/>
      <c r="J46" s="728">
        <v>181</v>
      </c>
      <c r="K46" s="729">
        <v>600</v>
      </c>
      <c r="L46" s="730"/>
      <c r="M46" s="728">
        <v>65</v>
      </c>
      <c r="N46" s="729">
        <v>20150</v>
      </c>
      <c r="O46" s="731"/>
      <c r="P46" s="728">
        <v>177</v>
      </c>
      <c r="Q46" s="732">
        <v>126550</v>
      </c>
      <c r="R46" s="733"/>
      <c r="S46" s="637">
        <v>790</v>
      </c>
      <c r="T46" s="714">
        <v>471200</v>
      </c>
      <c r="U46" s="706">
        <v>0</v>
      </c>
    </row>
    <row r="47" spans="1:21">
      <c r="B47" s="810"/>
      <c r="C47" s="811"/>
      <c r="D47" s="797" t="s">
        <v>1</v>
      </c>
      <c r="E47" s="798"/>
      <c r="F47" s="799"/>
      <c r="G47" s="696" t="s">
        <v>2</v>
      </c>
      <c r="H47" s="697"/>
      <c r="I47" s="698"/>
      <c r="J47" s="696" t="s">
        <v>5</v>
      </c>
      <c r="K47" s="697"/>
      <c r="L47" s="698"/>
      <c r="M47" s="696" t="s">
        <v>228</v>
      </c>
      <c r="N47" s="697"/>
      <c r="O47" s="698"/>
      <c r="P47" s="800"/>
      <c r="Q47" s="801"/>
      <c r="R47" s="802"/>
      <c r="S47" s="794" t="s">
        <v>233</v>
      </c>
      <c r="T47" s="795"/>
      <c r="U47" s="796"/>
    </row>
    <row r="48" spans="1:21" ht="18" thickBot="1">
      <c r="B48" s="794" t="s">
        <v>226</v>
      </c>
      <c r="C48" s="809"/>
      <c r="D48" s="734">
        <f t="shared" ref="D48:O48" si="9">D36</f>
        <v>170</v>
      </c>
      <c r="E48" s="735">
        <f t="shared" si="9"/>
        <v>254700</v>
      </c>
      <c r="F48" s="781">
        <f t="shared" si="9"/>
        <v>0</v>
      </c>
      <c r="G48" s="736">
        <f t="shared" si="9"/>
        <v>123</v>
      </c>
      <c r="H48" s="737">
        <f t="shared" si="9"/>
        <v>74650</v>
      </c>
      <c r="I48" s="782">
        <f t="shared" si="9"/>
        <v>0</v>
      </c>
      <c r="J48" s="738">
        <f t="shared" si="9"/>
        <v>144</v>
      </c>
      <c r="K48" s="739">
        <f t="shared" si="9"/>
        <v>32900</v>
      </c>
      <c r="L48" s="740">
        <f t="shared" si="9"/>
        <v>0</v>
      </c>
      <c r="M48" s="738">
        <f t="shared" si="9"/>
        <v>72</v>
      </c>
      <c r="N48" s="739">
        <f t="shared" si="9"/>
        <v>51850</v>
      </c>
      <c r="O48" s="740">
        <f t="shared" si="9"/>
        <v>0</v>
      </c>
      <c r="P48" s="803"/>
      <c r="Q48" s="804"/>
      <c r="R48" s="805"/>
      <c r="S48" s="741">
        <f>P36</f>
        <v>509</v>
      </c>
      <c r="T48" s="739">
        <f>Q36</f>
        <v>414100</v>
      </c>
      <c r="U48" s="706">
        <f>F48+I48+L48+O48</f>
        <v>0</v>
      </c>
    </row>
    <row r="49" spans="2:21" ht="18" thickBot="1">
      <c r="B49" s="794" t="s">
        <v>227</v>
      </c>
      <c r="C49" s="809"/>
      <c r="D49" s="742">
        <v>965</v>
      </c>
      <c r="E49" s="681">
        <v>1752550</v>
      </c>
      <c r="F49" s="743">
        <v>0</v>
      </c>
      <c r="G49" s="744">
        <v>546</v>
      </c>
      <c r="H49" s="745">
        <v>200450</v>
      </c>
      <c r="I49" s="746">
        <v>0</v>
      </c>
      <c r="J49" s="741">
        <v>883</v>
      </c>
      <c r="K49" s="747">
        <v>43800</v>
      </c>
      <c r="L49" s="748">
        <v>0</v>
      </c>
      <c r="M49" s="741">
        <v>322</v>
      </c>
      <c r="N49" s="747">
        <v>150100</v>
      </c>
      <c r="O49" s="748">
        <v>0</v>
      </c>
      <c r="P49" s="806"/>
      <c r="Q49" s="807"/>
      <c r="R49" s="808"/>
      <c r="S49" s="749">
        <v>2893</v>
      </c>
      <c r="T49" s="732">
        <v>2273450</v>
      </c>
      <c r="U49" s="750">
        <v>0</v>
      </c>
    </row>
  </sheetData>
  <mergeCells count="34">
    <mergeCell ref="M38:N38"/>
    <mergeCell ref="M40:O40"/>
    <mergeCell ref="P40:R40"/>
    <mergeCell ref="S2:U4"/>
    <mergeCell ref="C3:H4"/>
    <mergeCell ref="J1:L2"/>
    <mergeCell ref="D38:F38"/>
    <mergeCell ref="J3:L4"/>
    <mergeCell ref="O1:R4"/>
    <mergeCell ref="C1:H2"/>
    <mergeCell ref="B23:C23"/>
    <mergeCell ref="B34:C34"/>
    <mergeCell ref="D7:F7"/>
    <mergeCell ref="P38:Q38"/>
    <mergeCell ref="G38:H38"/>
    <mergeCell ref="J38:K38"/>
    <mergeCell ref="B36:C36"/>
    <mergeCell ref="B40:C40"/>
    <mergeCell ref="B42:C42"/>
    <mergeCell ref="B43:C43"/>
    <mergeCell ref="B44:C44"/>
    <mergeCell ref="D40:F40"/>
    <mergeCell ref="B41:C41"/>
    <mergeCell ref="B48:C48"/>
    <mergeCell ref="D45:F45"/>
    <mergeCell ref="B47:C47"/>
    <mergeCell ref="B46:C46"/>
    <mergeCell ref="S47:U47"/>
    <mergeCell ref="D47:F47"/>
    <mergeCell ref="P47:R49"/>
    <mergeCell ref="B49:C49"/>
    <mergeCell ref="S45:U45"/>
    <mergeCell ref="B45:C45"/>
    <mergeCell ref="P45:R45"/>
  </mergeCells>
  <phoneticPr fontId="5"/>
  <dataValidations count="1">
    <dataValidation type="list" allowBlank="1" showInputMessage="1" showErrorMessage="1" sqref="J1:L2" xr:uid="{00000000-0002-0000-0500-000000000000}">
      <formula1>サイズ</formula1>
    </dataValidation>
  </dataValidations>
  <hyperlinks>
    <hyperlink ref="C8" location="桑名市郡・いなべ・員弁!A1" display="桑名市" xr:uid="{00000000-0004-0000-0500-000000000000}"/>
    <hyperlink ref="C9" location="四日市!A1" display="四日市市" xr:uid="{00000000-0004-0000-0500-000001000000}"/>
    <hyperlink ref="C10" location="鈴鹿・三重!A1" display="鈴鹿市" xr:uid="{00000000-0004-0000-0500-000002000000}"/>
    <hyperlink ref="C11" location="亀山!A1" display="亀山市" xr:uid="{00000000-0004-0000-0500-000003000000}"/>
    <hyperlink ref="C12" location="津!A1" display="津市1" xr:uid="{00000000-0004-0000-0500-000004000000}"/>
    <hyperlink ref="C13" location="津・松阪!A1" display="津市2" xr:uid="{00000000-0004-0000-0500-000005000000}"/>
    <hyperlink ref="C14" location="津・松阪!A45" display="松阪市" xr:uid="{00000000-0004-0000-0500-000006000000}"/>
    <hyperlink ref="C15" location="伊勢・志摩!A1" display="伊勢市" xr:uid="{00000000-0004-0000-0500-000007000000}"/>
    <hyperlink ref="C16" location="鳥羽・度会!A1" display="鳥羽市" xr:uid="{00000000-0004-0000-0500-000008000000}"/>
    <hyperlink ref="C17" location="伊賀・名張!A1" display="伊賀市" xr:uid="{00000000-0004-0000-0500-000009000000}"/>
    <hyperlink ref="C18" location="伊賀・名張!A45" display="名張市" xr:uid="{00000000-0004-0000-0500-00000A000000}"/>
    <hyperlink ref="C19" location="尾鷲・熊野・多気!A1" display="尾鷲市" xr:uid="{00000000-0004-0000-0500-00000B000000}"/>
    <hyperlink ref="C20" location="尾鷲・熊野・多気!A1" display="熊野市" xr:uid="{00000000-0004-0000-0500-00000C000000}"/>
    <hyperlink ref="C21" location="新宮・南北牟婁郡!A1" display="和歌山県新宮市" xr:uid="{00000000-0004-0000-0500-00000D000000}"/>
    <hyperlink ref="C22" location="桑名市郡・いなべ・員弁!A49" display="いなべ市" xr:uid="{00000000-0004-0000-0500-00000E000000}"/>
    <hyperlink ref="C25" location="桑名市郡・いなべ・員弁!A1" display="桑名郡" xr:uid="{00000000-0004-0000-0500-00000F000000}"/>
    <hyperlink ref="C26" location="桑名市郡・いなべ・員弁!A35" display="員弁郡" xr:uid="{00000000-0004-0000-0500-000010000000}"/>
    <hyperlink ref="C27" location="鈴鹿・三重!A45" display="三重郡" xr:uid="{00000000-0004-0000-0500-000011000000}"/>
    <hyperlink ref="C28" location="尾鷲・熊野・多気!A45" display="多気郡" xr:uid="{00000000-0004-0000-0500-000012000000}"/>
    <hyperlink ref="C29" location="鳥羽・度会!A40" display="度会郡" xr:uid="{00000000-0004-0000-0500-000013000000}"/>
    <hyperlink ref="C30" location="伊勢・志摩!A45" display="志摩市" xr:uid="{00000000-0004-0000-0500-000014000000}"/>
    <hyperlink ref="C31" location="新宮・南北牟婁郡!A35" display="北牟婁郡" xr:uid="{00000000-0004-0000-0500-000015000000}"/>
    <hyperlink ref="C32" location="新宮・南北牟婁郡!A45" display="南牟婁郡" xr:uid="{00000000-0004-0000-0500-000016000000}"/>
  </hyperlinks>
  <printOptions horizontalCentered="1" verticalCentered="1"/>
  <pageMargins left="0.59055118110236227" right="0.59055118110236227" top="0.47244094488188981" bottom="0.47244094488188981" header="0.19685039370078741" footer="0.19685039370078741"/>
  <pageSetup paperSize="9" scale="73" firstPageNumber="66" orientation="landscape" useFirstPageNumber="1" verticalDpi="400" r:id="rId1"/>
  <headerFooter alignWithMargins="0">
    <oddFooter>&amp;C－&amp;P－&amp;R中日興業（株）</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X43"/>
  <sheetViews>
    <sheetView showZeros="0" zoomScale="75" workbookViewId="0"/>
  </sheetViews>
  <sheetFormatPr defaultRowHeight="15" customHeight="1"/>
  <cols>
    <col min="1" max="1" width="10.125" style="2" customWidth="1"/>
    <col min="2" max="2" width="1.625" style="2" customWidth="1"/>
    <col min="3" max="3" width="14.625" style="6" customWidth="1"/>
    <col min="4" max="4" width="3.375" style="38" customWidth="1"/>
    <col min="5" max="6" width="9.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25" style="6" customWidth="1"/>
    <col min="24" max="24" width="7.875" style="4" customWidth="1"/>
    <col min="25" max="16384" width="9" style="2"/>
  </cols>
  <sheetData>
    <row r="1" spans="1:24" ht="13.5"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3.5"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881"/>
      <c r="X2" s="882"/>
    </row>
    <row r="3" spans="1:24" ht="18" customHeight="1">
      <c r="A3" s="426" t="s">
        <v>95</v>
      </c>
      <c r="B3" s="899">
        <f>三重県表紙!C3</f>
        <v>0</v>
      </c>
      <c r="C3" s="899"/>
      <c r="D3" s="899"/>
      <c r="E3" s="899"/>
      <c r="F3" s="899"/>
      <c r="G3" s="899"/>
      <c r="H3" s="900"/>
      <c r="I3" s="434" t="s">
        <v>96</v>
      </c>
      <c r="J3" s="424"/>
      <c r="K3" s="887">
        <f>F22+K22+P22+U22+F33+P33+U33+F43+K43+P43+U43</f>
        <v>0</v>
      </c>
      <c r="L3" s="887"/>
      <c r="M3" s="888"/>
      <c r="N3" s="435"/>
      <c r="O3" s="436"/>
      <c r="P3" s="905"/>
      <c r="Q3" s="905"/>
      <c r="R3" s="905"/>
      <c r="S3" s="905"/>
      <c r="T3" s="905"/>
      <c r="U3" s="906"/>
      <c r="V3" s="883"/>
      <c r="W3" s="881"/>
      <c r="X3" s="882"/>
    </row>
    <row r="4" spans="1:24" ht="12" customHeight="1">
      <c r="A4" s="437"/>
      <c r="B4" s="901"/>
      <c r="C4" s="901"/>
      <c r="D4" s="901"/>
      <c r="E4" s="901"/>
      <c r="F4" s="901"/>
      <c r="G4" s="901"/>
      <c r="H4" s="902"/>
      <c r="I4" s="437"/>
      <c r="J4" s="438"/>
      <c r="K4" s="889"/>
      <c r="L4" s="889"/>
      <c r="M4" s="890"/>
      <c r="N4" s="439"/>
      <c r="O4" s="440"/>
      <c r="P4" s="907"/>
      <c r="Q4" s="907"/>
      <c r="R4" s="907"/>
      <c r="S4" s="907"/>
      <c r="T4" s="907"/>
      <c r="U4" s="908"/>
      <c r="V4" s="884"/>
      <c r="W4" s="885"/>
      <c r="X4" s="886"/>
    </row>
    <row r="5" spans="1:24" ht="15" customHeight="1">
      <c r="V5" s="914" t="s">
        <v>547</v>
      </c>
      <c r="W5" s="914"/>
      <c r="X5" s="914"/>
    </row>
    <row r="6" spans="1:24" s="11" customFormat="1" ht="19.5" customHeight="1" thickBot="1">
      <c r="A6" s="147" t="s">
        <v>10</v>
      </c>
      <c r="B6" s="148"/>
      <c r="C6" s="149" t="s">
        <v>14</v>
      </c>
      <c r="D6" s="148"/>
      <c r="E6" s="150"/>
      <c r="F6" s="151"/>
      <c r="G6" s="909" t="s">
        <v>591</v>
      </c>
      <c r="H6" s="910"/>
      <c r="I6" s="911">
        <f>E22+J22+O22+T22</f>
        <v>33100</v>
      </c>
      <c r="J6" s="911"/>
      <c r="K6" s="911"/>
      <c r="L6" s="154"/>
      <c r="M6" s="155"/>
      <c r="N6" s="156"/>
      <c r="O6" s="153"/>
      <c r="P6" s="153"/>
      <c r="Q6" s="153"/>
      <c r="R6" s="157"/>
      <c r="S6" s="156"/>
      <c r="T6" s="153"/>
      <c r="U6" s="153"/>
      <c r="V6" s="153"/>
      <c r="W6" s="912">
        <f>三重県表紙!U36</f>
        <v>45778</v>
      </c>
      <c r="X6" s="913"/>
    </row>
    <row r="7" spans="1:24" s="11" customFormat="1" ht="17.100000000000001" customHeight="1">
      <c r="A7" s="158" t="s">
        <v>88</v>
      </c>
      <c r="B7" s="159" t="s">
        <v>1</v>
      </c>
      <c r="C7" s="160"/>
      <c r="D7" s="161"/>
      <c r="E7" s="162"/>
      <c r="F7" s="163" t="s">
        <v>141</v>
      </c>
      <c r="G7" s="164" t="s">
        <v>2</v>
      </c>
      <c r="H7" s="164"/>
      <c r="I7" s="165"/>
      <c r="J7" s="166"/>
      <c r="K7" s="167" t="s">
        <v>89</v>
      </c>
      <c r="L7" s="168" t="s">
        <v>5</v>
      </c>
      <c r="M7" s="164"/>
      <c r="N7" s="165"/>
      <c r="O7" s="166"/>
      <c r="P7" s="169" t="s">
        <v>89</v>
      </c>
      <c r="Q7" s="168" t="s">
        <v>90</v>
      </c>
      <c r="R7" s="164"/>
      <c r="S7" s="165"/>
      <c r="T7" s="166"/>
      <c r="U7" s="167" t="s">
        <v>83</v>
      </c>
      <c r="V7" s="168" t="s">
        <v>91</v>
      </c>
      <c r="W7" s="164"/>
      <c r="X7" s="170"/>
    </row>
    <row r="8" spans="1:24" s="22" customFormat="1" ht="15.95" customHeight="1">
      <c r="A8" s="171"/>
      <c r="B8" s="172"/>
      <c r="C8" s="173" t="s">
        <v>798</v>
      </c>
      <c r="D8" s="174" t="s">
        <v>594</v>
      </c>
      <c r="E8" s="175">
        <v>2350</v>
      </c>
      <c r="F8" s="456"/>
      <c r="G8" s="176"/>
      <c r="H8" s="177" t="s">
        <v>854</v>
      </c>
      <c r="I8" s="174" t="s">
        <v>732</v>
      </c>
      <c r="J8" s="178">
        <v>4250</v>
      </c>
      <c r="K8" s="469"/>
      <c r="L8" s="176"/>
      <c r="M8" s="177" t="s">
        <v>378</v>
      </c>
      <c r="N8" s="174" t="s">
        <v>759</v>
      </c>
      <c r="O8" s="178"/>
      <c r="P8" s="469"/>
      <c r="Q8" s="176"/>
      <c r="R8" s="177" t="s">
        <v>260</v>
      </c>
      <c r="S8" s="174"/>
      <c r="T8" s="178">
        <v>1050</v>
      </c>
      <c r="U8" s="469"/>
      <c r="V8" s="296"/>
      <c r="W8" s="181"/>
      <c r="X8" s="182"/>
    </row>
    <row r="9" spans="1:24" s="22" customFormat="1" ht="15.95" customHeight="1">
      <c r="A9" s="171"/>
      <c r="B9" s="172"/>
      <c r="C9" s="173" t="s">
        <v>260</v>
      </c>
      <c r="D9" s="174" t="s">
        <v>594</v>
      </c>
      <c r="E9" s="175">
        <v>3250</v>
      </c>
      <c r="F9" s="456"/>
      <c r="G9" s="176"/>
      <c r="H9" s="177" t="s">
        <v>261</v>
      </c>
      <c r="I9" s="184" t="s">
        <v>640</v>
      </c>
      <c r="J9" s="178">
        <v>1450</v>
      </c>
      <c r="K9" s="470"/>
      <c r="L9" s="176"/>
      <c r="M9" s="177" t="s">
        <v>261</v>
      </c>
      <c r="N9" s="174" t="s">
        <v>759</v>
      </c>
      <c r="O9" s="178"/>
      <c r="P9" s="470"/>
      <c r="Q9" s="176"/>
      <c r="R9" s="177" t="s">
        <v>261</v>
      </c>
      <c r="S9" s="174"/>
      <c r="T9" s="178">
        <v>1150</v>
      </c>
      <c r="U9" s="470"/>
      <c r="V9" s="296"/>
      <c r="W9" s="181"/>
      <c r="X9" s="182"/>
    </row>
    <row r="10" spans="1:24" s="22" customFormat="1" ht="15.95" customHeight="1">
      <c r="A10" s="171"/>
      <c r="B10" s="172"/>
      <c r="C10" s="173" t="s">
        <v>800</v>
      </c>
      <c r="D10" s="174" t="s">
        <v>727</v>
      </c>
      <c r="E10" s="175">
        <v>1800</v>
      </c>
      <c r="F10" s="456"/>
      <c r="G10" s="176"/>
      <c r="H10" s="177" t="s">
        <v>379</v>
      </c>
      <c r="I10" s="184" t="s">
        <v>752</v>
      </c>
      <c r="J10" s="178">
        <v>1150</v>
      </c>
      <c r="K10" s="470"/>
      <c r="L10" s="176"/>
      <c r="M10" s="177" t="s">
        <v>379</v>
      </c>
      <c r="N10" s="174" t="s">
        <v>758</v>
      </c>
      <c r="O10" s="178"/>
      <c r="P10" s="470"/>
      <c r="Q10" s="176"/>
      <c r="R10" s="177"/>
      <c r="S10" s="174"/>
      <c r="T10" s="178"/>
      <c r="U10" s="470"/>
      <c r="V10" s="296"/>
      <c r="W10" s="181"/>
      <c r="X10" s="182"/>
    </row>
    <row r="11" spans="1:24" s="22" customFormat="1" ht="15.95" customHeight="1">
      <c r="A11" s="171"/>
      <c r="B11" s="172"/>
      <c r="C11" s="173" t="s">
        <v>262</v>
      </c>
      <c r="D11" s="174" t="s">
        <v>728</v>
      </c>
      <c r="E11" s="175">
        <v>850</v>
      </c>
      <c r="F11" s="456"/>
      <c r="G11" s="176"/>
      <c r="H11" s="177" t="s">
        <v>380</v>
      </c>
      <c r="I11" s="184" t="s">
        <v>752</v>
      </c>
      <c r="J11" s="178">
        <v>2350</v>
      </c>
      <c r="K11" s="470"/>
      <c r="L11" s="176"/>
      <c r="M11" s="177" t="s">
        <v>380</v>
      </c>
      <c r="N11" s="174" t="s">
        <v>758</v>
      </c>
      <c r="O11" s="178"/>
      <c r="P11" s="470"/>
      <c r="Q11" s="176"/>
      <c r="R11" s="177"/>
      <c r="S11" s="174"/>
      <c r="T11" s="178"/>
      <c r="U11" s="470"/>
      <c r="V11" s="296"/>
      <c r="W11" s="181"/>
      <c r="X11" s="182"/>
    </row>
    <row r="12" spans="1:24" s="22" customFormat="1" ht="15.95" customHeight="1">
      <c r="A12" s="171"/>
      <c r="B12" s="172"/>
      <c r="C12" s="173" t="s">
        <v>263</v>
      </c>
      <c r="D12" s="174" t="s">
        <v>727</v>
      </c>
      <c r="E12" s="175">
        <v>1000</v>
      </c>
      <c r="F12" s="456"/>
      <c r="G12" s="176"/>
      <c r="H12" s="177"/>
      <c r="I12" s="174"/>
      <c r="J12" s="178"/>
      <c r="K12" s="470"/>
      <c r="L12" s="176"/>
      <c r="M12" s="177"/>
      <c r="N12" s="174"/>
      <c r="O12" s="178"/>
      <c r="P12" s="470"/>
      <c r="Q12" s="176"/>
      <c r="R12" s="177"/>
      <c r="S12" s="174"/>
      <c r="T12" s="178"/>
      <c r="U12" s="470"/>
      <c r="V12" s="296"/>
      <c r="W12" s="181"/>
      <c r="X12" s="182"/>
    </row>
    <row r="13" spans="1:24" s="22" customFormat="1" ht="15.95" customHeight="1">
      <c r="A13" s="171"/>
      <c r="B13" s="172"/>
      <c r="C13" s="173" t="s">
        <v>264</v>
      </c>
      <c r="D13" s="174" t="s">
        <v>629</v>
      </c>
      <c r="E13" s="175">
        <v>3500</v>
      </c>
      <c r="F13" s="456"/>
      <c r="G13" s="176"/>
      <c r="H13" s="177"/>
      <c r="I13" s="174"/>
      <c r="J13" s="178"/>
      <c r="K13" s="470"/>
      <c r="L13" s="176"/>
      <c r="M13" s="177"/>
      <c r="N13" s="174"/>
      <c r="O13" s="178"/>
      <c r="P13" s="470"/>
      <c r="Q13" s="176"/>
      <c r="R13" s="177"/>
      <c r="S13" s="174"/>
      <c r="T13" s="178"/>
      <c r="U13" s="470"/>
      <c r="V13" s="296"/>
      <c r="W13" s="181"/>
      <c r="X13" s="182"/>
    </row>
    <row r="14" spans="1:24" s="22" customFormat="1" ht="15.95" customHeight="1">
      <c r="A14" s="171"/>
      <c r="B14" s="172"/>
      <c r="C14" s="173" t="s">
        <v>265</v>
      </c>
      <c r="D14" s="174" t="s">
        <v>629</v>
      </c>
      <c r="E14" s="175">
        <v>2950</v>
      </c>
      <c r="F14" s="456"/>
      <c r="G14" s="176"/>
      <c r="H14" s="177"/>
      <c r="I14" s="174"/>
      <c r="J14" s="178"/>
      <c r="K14" s="470"/>
      <c r="L14" s="176"/>
      <c r="M14" s="177"/>
      <c r="N14" s="174"/>
      <c r="O14" s="178"/>
      <c r="P14" s="470"/>
      <c r="Q14" s="176"/>
      <c r="R14" s="177"/>
      <c r="S14" s="174"/>
      <c r="T14" s="178"/>
      <c r="U14" s="470"/>
      <c r="V14" s="296"/>
      <c r="W14" s="181"/>
      <c r="X14" s="182"/>
    </row>
    <row r="15" spans="1:24" s="22" customFormat="1" ht="15.95" customHeight="1">
      <c r="A15" s="171"/>
      <c r="B15" s="172"/>
      <c r="C15" s="173" t="s">
        <v>741</v>
      </c>
      <c r="D15" s="174" t="s">
        <v>744</v>
      </c>
      <c r="E15" s="175">
        <v>900</v>
      </c>
      <c r="F15" s="456"/>
      <c r="G15" s="176"/>
      <c r="H15" s="177" t="s">
        <v>723</v>
      </c>
      <c r="I15" s="184" t="s">
        <v>624</v>
      </c>
      <c r="J15" s="178"/>
      <c r="K15" s="470"/>
      <c r="L15" s="176"/>
      <c r="M15" s="177" t="s">
        <v>723</v>
      </c>
      <c r="N15" s="184" t="s">
        <v>622</v>
      </c>
      <c r="O15" s="178"/>
      <c r="P15" s="470"/>
      <c r="Q15" s="176"/>
      <c r="R15" s="177" t="s">
        <v>724</v>
      </c>
      <c r="S15" s="184" t="s">
        <v>623</v>
      </c>
      <c r="T15" s="178"/>
      <c r="U15" s="470"/>
      <c r="V15" s="296"/>
      <c r="W15" s="181"/>
      <c r="X15" s="182"/>
    </row>
    <row r="16" spans="1:24" s="22" customFormat="1" ht="15.95" customHeight="1">
      <c r="A16" s="171"/>
      <c r="B16" s="172"/>
      <c r="C16" s="173" t="s">
        <v>266</v>
      </c>
      <c r="D16" s="174" t="s">
        <v>744</v>
      </c>
      <c r="E16" s="175">
        <v>2150</v>
      </c>
      <c r="F16" s="456"/>
      <c r="G16" s="176"/>
      <c r="H16" s="177" t="s">
        <v>266</v>
      </c>
      <c r="I16" s="184" t="s">
        <v>624</v>
      </c>
      <c r="J16" s="178"/>
      <c r="K16" s="470"/>
      <c r="L16" s="176"/>
      <c r="M16" s="177" t="s">
        <v>266</v>
      </c>
      <c r="N16" s="184" t="s">
        <v>622</v>
      </c>
      <c r="O16" s="178"/>
      <c r="P16" s="470"/>
      <c r="Q16" s="176"/>
      <c r="R16" s="177" t="s">
        <v>203</v>
      </c>
      <c r="S16" s="184" t="s">
        <v>623</v>
      </c>
      <c r="T16" s="178"/>
      <c r="U16" s="470"/>
      <c r="V16" s="296"/>
      <c r="W16" s="181"/>
      <c r="X16" s="182"/>
    </row>
    <row r="17" spans="1:24" s="22" customFormat="1" ht="15.95" customHeight="1">
      <c r="A17" s="171"/>
      <c r="B17" s="172"/>
      <c r="C17" s="173" t="s">
        <v>740</v>
      </c>
      <c r="D17" s="174" t="s">
        <v>731</v>
      </c>
      <c r="E17" s="175">
        <v>2950</v>
      </c>
      <c r="F17" s="456"/>
      <c r="G17" s="176"/>
      <c r="H17" s="177" t="s">
        <v>740</v>
      </c>
      <c r="I17" s="184" t="s">
        <v>489</v>
      </c>
      <c r="J17" s="178"/>
      <c r="K17" s="470"/>
      <c r="L17" s="176"/>
      <c r="M17" s="177" t="s">
        <v>740</v>
      </c>
      <c r="N17" s="184" t="s">
        <v>490</v>
      </c>
      <c r="O17" s="178"/>
      <c r="P17" s="470"/>
      <c r="Q17" s="176"/>
      <c r="R17" s="177"/>
      <c r="S17" s="174"/>
      <c r="T17" s="178"/>
      <c r="U17" s="470"/>
      <c r="V17" s="296"/>
      <c r="W17" s="181"/>
      <c r="X17" s="182"/>
    </row>
    <row r="18" spans="1:24" s="22" customFormat="1" ht="15.95" customHeight="1">
      <c r="A18" s="186"/>
      <c r="B18" s="187"/>
      <c r="C18" s="173"/>
      <c r="D18" s="174"/>
      <c r="E18" s="175"/>
      <c r="F18" s="456"/>
      <c r="G18" s="188"/>
      <c r="H18" s="177"/>
      <c r="I18" s="184"/>
      <c r="J18" s="178"/>
      <c r="K18" s="470"/>
      <c r="L18" s="176"/>
      <c r="M18" s="177"/>
      <c r="N18" s="184"/>
      <c r="O18" s="178"/>
      <c r="P18" s="470"/>
      <c r="Q18" s="176"/>
      <c r="R18" s="177"/>
      <c r="S18" s="174"/>
      <c r="T18" s="178"/>
      <c r="U18" s="470"/>
      <c r="V18" s="296"/>
      <c r="W18" s="181"/>
      <c r="X18" s="182"/>
    </row>
    <row r="19" spans="1:24" s="22" customFormat="1" ht="15.95" customHeight="1">
      <c r="A19" s="186"/>
      <c r="B19" s="187"/>
      <c r="C19" s="173"/>
      <c r="D19" s="174"/>
      <c r="E19" s="175"/>
      <c r="F19" s="456"/>
      <c r="G19" s="188"/>
      <c r="H19" s="177"/>
      <c r="I19" s="184"/>
      <c r="J19" s="178"/>
      <c r="K19" s="470"/>
      <c r="L19" s="176"/>
      <c r="M19" s="177"/>
      <c r="N19" s="184"/>
      <c r="O19" s="178"/>
      <c r="P19" s="470"/>
      <c r="Q19" s="176"/>
      <c r="R19" s="177"/>
      <c r="S19" s="174"/>
      <c r="T19" s="178"/>
      <c r="U19" s="470"/>
      <c r="V19" s="296"/>
      <c r="W19" s="181"/>
      <c r="X19" s="182"/>
    </row>
    <row r="20" spans="1:24" s="22" customFormat="1" ht="15.95" customHeight="1">
      <c r="A20" s="186"/>
      <c r="B20" s="187"/>
      <c r="C20" s="173"/>
      <c r="D20" s="174"/>
      <c r="E20" s="175"/>
      <c r="F20" s="456"/>
      <c r="G20" s="188"/>
      <c r="H20" s="177"/>
      <c r="I20" s="184"/>
      <c r="J20" s="178"/>
      <c r="K20" s="470"/>
      <c r="L20" s="176"/>
      <c r="M20" s="177"/>
      <c r="N20" s="184"/>
      <c r="O20" s="178"/>
      <c r="P20" s="470"/>
      <c r="Q20" s="176"/>
      <c r="R20" s="177"/>
      <c r="S20" s="174"/>
      <c r="T20" s="178"/>
      <c r="U20" s="470"/>
      <c r="V20" s="296"/>
      <c r="W20" s="181"/>
      <c r="X20" s="182"/>
    </row>
    <row r="21" spans="1:24" s="22" customFormat="1" ht="15.95" customHeight="1">
      <c r="A21" s="189"/>
      <c r="B21" s="190"/>
      <c r="C21" s="173"/>
      <c r="D21" s="174"/>
      <c r="E21" s="175"/>
      <c r="F21" s="456"/>
      <c r="G21" s="191"/>
      <c r="H21" s="177"/>
      <c r="I21" s="174"/>
      <c r="J21" s="178"/>
      <c r="K21" s="471"/>
      <c r="L21" s="176"/>
      <c r="M21" s="177"/>
      <c r="N21" s="174"/>
      <c r="O21" s="178"/>
      <c r="P21" s="471"/>
      <c r="Q21" s="176"/>
      <c r="R21" s="177"/>
      <c r="S21" s="174"/>
      <c r="T21" s="178"/>
      <c r="U21" s="471"/>
      <c r="V21" s="296"/>
      <c r="W21" s="181"/>
      <c r="X21" s="182"/>
    </row>
    <row r="22" spans="1:24" s="22" customFormat="1" ht="17.100000000000001" customHeight="1" thickBot="1">
      <c r="A22" s="441"/>
      <c r="B22" s="876">
        <f>COUNTA(C8:C21)</f>
        <v>10</v>
      </c>
      <c r="C22" s="876"/>
      <c r="D22" s="877"/>
      <c r="E22" s="135">
        <f>SUM(E8:E21)</f>
        <v>21700</v>
      </c>
      <c r="F22" s="445">
        <f>SUM(F8:F21)</f>
        <v>0</v>
      </c>
      <c r="G22" s="870">
        <f>COUNTA(H8:H21)</f>
        <v>7</v>
      </c>
      <c r="H22" s="871"/>
      <c r="I22" s="872"/>
      <c r="J22" s="96">
        <f>SUM(J8:J21)</f>
        <v>9200</v>
      </c>
      <c r="K22" s="459">
        <f>SUM(K8:K21)</f>
        <v>0</v>
      </c>
      <c r="L22" s="873">
        <f>COUNTA(M8:M21)</f>
        <v>7</v>
      </c>
      <c r="M22" s="874"/>
      <c r="N22" s="875"/>
      <c r="O22" s="96">
        <f>SUM(O8:O21)</f>
        <v>0</v>
      </c>
      <c r="P22" s="459">
        <f>SUM(P8:P21)</f>
        <v>0</v>
      </c>
      <c r="Q22" s="873">
        <f>COUNTA(R8:R21)</f>
        <v>4</v>
      </c>
      <c r="R22" s="874"/>
      <c r="S22" s="875"/>
      <c r="T22" s="96">
        <f>SUM(T8:T21)</f>
        <v>2200</v>
      </c>
      <c r="U22" s="460">
        <f>SUM(U8:U21)</f>
        <v>0</v>
      </c>
      <c r="V22" s="52"/>
      <c r="W22" s="442"/>
      <c r="X22" s="443"/>
    </row>
    <row r="23" spans="1:24" ht="15" customHeight="1">
      <c r="A23" s="193"/>
      <c r="B23" s="193"/>
      <c r="C23" s="194"/>
      <c r="D23" s="195"/>
      <c r="E23" s="196"/>
      <c r="F23" s="196"/>
      <c r="G23" s="196"/>
      <c r="H23" s="194"/>
      <c r="I23" s="197"/>
      <c r="J23" s="198"/>
      <c r="K23" s="196"/>
      <c r="L23" s="196"/>
      <c r="M23" s="194"/>
      <c r="N23" s="197"/>
      <c r="O23" s="198"/>
      <c r="P23" s="198"/>
      <c r="Q23" s="196"/>
      <c r="R23" s="194"/>
      <c r="S23" s="197"/>
      <c r="T23" s="198"/>
      <c r="U23" s="198"/>
      <c r="V23" s="914" t="s">
        <v>547</v>
      </c>
      <c r="W23" s="914"/>
      <c r="X23" s="914"/>
    </row>
    <row r="24" spans="1:24" s="11" customFormat="1" ht="19.5" customHeight="1" thickBot="1">
      <c r="A24" s="147" t="s">
        <v>10</v>
      </c>
      <c r="B24" s="148"/>
      <c r="C24" s="149" t="s">
        <v>15</v>
      </c>
      <c r="D24" s="148"/>
      <c r="E24" s="150"/>
      <c r="F24" s="151"/>
      <c r="G24" s="909" t="s">
        <v>591</v>
      </c>
      <c r="H24" s="910"/>
      <c r="I24" s="911">
        <f>E27+J27+O27+T27</f>
        <v>0</v>
      </c>
      <c r="J24" s="911"/>
      <c r="K24" s="911"/>
      <c r="L24" s="154"/>
      <c r="M24" s="155"/>
      <c r="N24" s="156"/>
      <c r="O24" s="153"/>
      <c r="P24" s="153"/>
      <c r="Q24" s="153"/>
      <c r="R24" s="157"/>
      <c r="S24" s="156"/>
      <c r="T24" s="153"/>
      <c r="U24" s="153"/>
      <c r="V24" s="153"/>
      <c r="W24" s="912">
        <f>三重県表紙!U36</f>
        <v>45778</v>
      </c>
      <c r="X24" s="913"/>
    </row>
    <row r="25" spans="1:24" s="11" customFormat="1" ht="18.75" customHeight="1">
      <c r="A25" s="199" t="s">
        <v>9</v>
      </c>
      <c r="B25" s="159" t="s">
        <v>1</v>
      </c>
      <c r="C25" s="160"/>
      <c r="D25" s="161"/>
      <c r="E25" s="162"/>
      <c r="F25" s="163" t="s">
        <v>141</v>
      </c>
      <c r="G25" s="164" t="s">
        <v>2</v>
      </c>
      <c r="H25" s="164"/>
      <c r="I25" s="165"/>
      <c r="J25" s="166"/>
      <c r="K25" s="167" t="s">
        <v>11</v>
      </c>
      <c r="L25" s="168" t="s">
        <v>5</v>
      </c>
      <c r="M25" s="164"/>
      <c r="N25" s="165"/>
      <c r="O25" s="166"/>
      <c r="P25" s="169" t="s">
        <v>11</v>
      </c>
      <c r="Q25" s="168" t="s">
        <v>82</v>
      </c>
      <c r="R25" s="164"/>
      <c r="S25" s="165"/>
      <c r="T25" s="166"/>
      <c r="U25" s="167" t="s">
        <v>83</v>
      </c>
      <c r="V25" s="168" t="s">
        <v>12</v>
      </c>
      <c r="W25" s="164"/>
      <c r="X25" s="170"/>
    </row>
    <row r="26" spans="1:24" s="22" customFormat="1" ht="15.95" customHeight="1">
      <c r="A26" s="200" t="s">
        <v>78</v>
      </c>
      <c r="B26" s="201"/>
      <c r="C26" s="202" t="s">
        <v>135</v>
      </c>
      <c r="D26" s="203" t="s">
        <v>602</v>
      </c>
      <c r="E26" s="878" t="s">
        <v>482</v>
      </c>
      <c r="F26" s="879"/>
      <c r="G26" s="204"/>
      <c r="H26" s="213" t="s">
        <v>560</v>
      </c>
      <c r="I26" s="224" t="s">
        <v>80</v>
      </c>
      <c r="J26" s="214"/>
      <c r="K26" s="182"/>
      <c r="L26" s="210"/>
      <c r="M26" s="213" t="s">
        <v>560</v>
      </c>
      <c r="N26" s="224" t="s">
        <v>81</v>
      </c>
      <c r="O26" s="214"/>
      <c r="P26" s="207"/>
      <c r="Q26" s="208"/>
      <c r="R26" s="205"/>
      <c r="S26" s="203"/>
      <c r="T26" s="206"/>
      <c r="U26" s="207"/>
      <c r="V26" s="180"/>
      <c r="W26" s="181"/>
      <c r="X26" s="182"/>
    </row>
    <row r="27" spans="1:24" s="22" customFormat="1" ht="15.95" customHeight="1" thickBot="1">
      <c r="A27" s="444"/>
      <c r="B27" s="867">
        <f>COUNTA(C26:C26)-1</f>
        <v>0</v>
      </c>
      <c r="C27" s="868"/>
      <c r="D27" s="869"/>
      <c r="E27" s="135"/>
      <c r="F27" s="457"/>
      <c r="G27" s="870"/>
      <c r="H27" s="871"/>
      <c r="I27" s="872"/>
      <c r="J27" s="96"/>
      <c r="K27" s="447"/>
      <c r="L27" s="873"/>
      <c r="M27" s="874"/>
      <c r="N27" s="875"/>
      <c r="O27" s="96"/>
      <c r="P27" s="449"/>
      <c r="Q27" s="873">
        <f>COUNTA(R26:R26)</f>
        <v>0</v>
      </c>
      <c r="R27" s="874"/>
      <c r="S27" s="875"/>
      <c r="T27" s="96"/>
      <c r="U27" s="449"/>
      <c r="V27" s="52"/>
      <c r="W27" s="442"/>
      <c r="X27" s="443"/>
    </row>
    <row r="28" spans="1:24" ht="15" customHeight="1">
      <c r="A28" s="193"/>
      <c r="B28" s="193"/>
      <c r="C28" s="194"/>
      <c r="D28" s="195"/>
      <c r="E28" s="196"/>
      <c r="F28" s="196"/>
      <c r="G28" s="196"/>
      <c r="H28" s="194"/>
      <c r="I28" s="197"/>
      <c r="J28" s="198"/>
      <c r="K28" s="196"/>
      <c r="L28" s="196"/>
      <c r="M28" s="194"/>
      <c r="N28" s="197"/>
      <c r="O28" s="198"/>
      <c r="P28" s="198"/>
      <c r="Q28" s="196"/>
      <c r="R28" s="194"/>
      <c r="S28" s="197"/>
      <c r="T28" s="198"/>
      <c r="U28" s="198"/>
      <c r="V28" s="914" t="s">
        <v>547</v>
      </c>
      <c r="W28" s="914"/>
      <c r="X28" s="914"/>
    </row>
    <row r="29" spans="1:24" s="11" customFormat="1" ht="19.5" customHeight="1" thickBot="1">
      <c r="A29" s="147" t="s">
        <v>10</v>
      </c>
      <c r="B29" s="148"/>
      <c r="C29" s="149" t="s">
        <v>18</v>
      </c>
      <c r="D29" s="148"/>
      <c r="E29" s="150"/>
      <c r="F29" s="151"/>
      <c r="G29" s="909" t="s">
        <v>591</v>
      </c>
      <c r="H29" s="910"/>
      <c r="I29" s="911">
        <f>E33+J33+O33+T33</f>
        <v>3600</v>
      </c>
      <c r="J29" s="911"/>
      <c r="K29" s="911"/>
      <c r="L29" s="154"/>
      <c r="M29" s="155"/>
      <c r="N29" s="156"/>
      <c r="O29" s="153"/>
      <c r="P29" s="153"/>
      <c r="Q29" s="153"/>
      <c r="R29" s="157"/>
      <c r="S29" s="156"/>
      <c r="T29" s="153"/>
      <c r="U29" s="153"/>
      <c r="V29" s="153"/>
      <c r="W29" s="912">
        <f>三重県表紙!U36</f>
        <v>45778</v>
      </c>
      <c r="X29" s="913"/>
    </row>
    <row r="30" spans="1:24" s="11" customFormat="1" ht="18.75" customHeight="1">
      <c r="A30" s="199" t="s">
        <v>9</v>
      </c>
      <c r="B30" s="159" t="s">
        <v>1</v>
      </c>
      <c r="C30" s="160"/>
      <c r="D30" s="161"/>
      <c r="E30" s="162"/>
      <c r="F30" s="163" t="s">
        <v>141</v>
      </c>
      <c r="G30" s="164" t="s">
        <v>2</v>
      </c>
      <c r="H30" s="164"/>
      <c r="I30" s="165"/>
      <c r="J30" s="166"/>
      <c r="K30" s="167" t="s">
        <v>11</v>
      </c>
      <c r="L30" s="168" t="s">
        <v>5</v>
      </c>
      <c r="M30" s="164"/>
      <c r="N30" s="165"/>
      <c r="O30" s="166"/>
      <c r="P30" s="169" t="s">
        <v>11</v>
      </c>
      <c r="Q30" s="168" t="s">
        <v>82</v>
      </c>
      <c r="R30" s="164"/>
      <c r="S30" s="165"/>
      <c r="T30" s="166"/>
      <c r="U30" s="167" t="s">
        <v>83</v>
      </c>
      <c r="V30" s="168" t="s">
        <v>12</v>
      </c>
      <c r="W30" s="164"/>
      <c r="X30" s="170"/>
    </row>
    <row r="31" spans="1:24" s="22" customFormat="1" ht="15.95" customHeight="1">
      <c r="A31" s="215" t="s">
        <v>17</v>
      </c>
      <c r="B31" s="172"/>
      <c r="C31" s="487" t="s">
        <v>236</v>
      </c>
      <c r="D31" s="174" t="s">
        <v>629</v>
      </c>
      <c r="E31" s="175">
        <v>3250</v>
      </c>
      <c r="F31" s="456"/>
      <c r="G31" s="176"/>
      <c r="H31" s="177"/>
      <c r="I31" s="174"/>
      <c r="J31" s="178"/>
      <c r="K31" s="469"/>
      <c r="L31" s="176"/>
      <c r="M31" s="177"/>
      <c r="N31" s="174"/>
      <c r="O31" s="178"/>
      <c r="P31" s="469"/>
      <c r="Q31" s="172"/>
      <c r="R31" s="177" t="s">
        <v>410</v>
      </c>
      <c r="S31" s="174"/>
      <c r="T31" s="178">
        <v>350</v>
      </c>
      <c r="U31" s="469"/>
      <c r="V31" s="323" t="s">
        <v>793</v>
      </c>
      <c r="W31" s="256"/>
      <c r="X31" s="182"/>
    </row>
    <row r="32" spans="1:24" s="22" customFormat="1" ht="15.95" customHeight="1">
      <c r="A32" s="189"/>
      <c r="B32" s="187"/>
      <c r="C32" s="487"/>
      <c r="D32" s="174"/>
      <c r="E32" s="175"/>
      <c r="F32" s="456"/>
      <c r="G32" s="188"/>
      <c r="H32" s="219"/>
      <c r="I32" s="217"/>
      <c r="J32" s="220"/>
      <c r="K32" s="471"/>
      <c r="L32" s="188"/>
      <c r="M32" s="219"/>
      <c r="N32" s="217"/>
      <c r="O32" s="220"/>
      <c r="P32" s="471"/>
      <c r="Q32" s="187"/>
      <c r="R32" s="219"/>
      <c r="S32" s="217"/>
      <c r="T32" s="220"/>
      <c r="U32" s="471"/>
      <c r="V32" s="180"/>
      <c r="W32" s="253" t="s">
        <v>827</v>
      </c>
      <c r="X32" s="182"/>
    </row>
    <row r="33" spans="1:24" s="22" customFormat="1" ht="15.95" customHeight="1" thickBot="1">
      <c r="A33" s="444"/>
      <c r="B33" s="867">
        <f>COUNTA(C31:C32)</f>
        <v>1</v>
      </c>
      <c r="C33" s="868"/>
      <c r="D33" s="869"/>
      <c r="E33" s="135">
        <f>SUM(E31:E32)</f>
        <v>3250</v>
      </c>
      <c r="F33" s="445">
        <f>SUM(F31:F32)</f>
        <v>0</v>
      </c>
      <c r="G33" s="870">
        <f>COUNTA(H31:H32)</f>
        <v>0</v>
      </c>
      <c r="H33" s="871"/>
      <c r="I33" s="872"/>
      <c r="J33" s="96"/>
      <c r="K33" s="447"/>
      <c r="L33" s="873">
        <f>COUNTA(M31:M32)</f>
        <v>0</v>
      </c>
      <c r="M33" s="874"/>
      <c r="N33" s="875"/>
      <c r="O33" s="96">
        <f>SUM(O31:O32)</f>
        <v>0</v>
      </c>
      <c r="P33" s="459">
        <f>SUM(P31:P32)</f>
        <v>0</v>
      </c>
      <c r="Q33" s="873">
        <f>COUNTA(R31:R32)</f>
        <v>1</v>
      </c>
      <c r="R33" s="874"/>
      <c r="S33" s="875"/>
      <c r="T33" s="96">
        <f>SUM(T31:T32)</f>
        <v>350</v>
      </c>
      <c r="U33" s="460">
        <f>SUM(U31:U32)</f>
        <v>0</v>
      </c>
      <c r="V33" s="52"/>
      <c r="W33" s="442"/>
      <c r="X33" s="778" t="s">
        <v>794</v>
      </c>
    </row>
    <row r="34" spans="1:24" ht="15" customHeight="1">
      <c r="A34" s="193"/>
      <c r="B34" s="193"/>
      <c r="C34" s="194"/>
      <c r="D34" s="195"/>
      <c r="E34" s="196"/>
      <c r="F34" s="196"/>
      <c r="G34" s="196"/>
      <c r="H34" s="194"/>
      <c r="I34" s="197"/>
      <c r="J34" s="198"/>
      <c r="K34" s="196"/>
      <c r="L34" s="196"/>
      <c r="M34" s="194"/>
      <c r="N34" s="197"/>
      <c r="O34" s="198"/>
      <c r="P34" s="198"/>
      <c r="Q34" s="196"/>
      <c r="R34" s="194"/>
      <c r="S34" s="197"/>
      <c r="T34" s="198"/>
      <c r="U34" s="198"/>
      <c r="V34" s="914" t="s">
        <v>547</v>
      </c>
      <c r="W34" s="914"/>
      <c r="X34" s="914"/>
    </row>
    <row r="35" spans="1:24" s="11" customFormat="1" ht="19.5" customHeight="1" thickBot="1">
      <c r="A35" s="147" t="s">
        <v>10</v>
      </c>
      <c r="B35" s="148"/>
      <c r="C35" s="149" t="s">
        <v>181</v>
      </c>
      <c r="D35" s="148"/>
      <c r="E35" s="150"/>
      <c r="F35" s="151"/>
      <c r="G35" s="909" t="s">
        <v>591</v>
      </c>
      <c r="H35" s="910"/>
      <c r="I35" s="911">
        <f>E43+J43+O43+T43</f>
        <v>8300</v>
      </c>
      <c r="J35" s="911"/>
      <c r="K35" s="911"/>
      <c r="L35" s="154"/>
      <c r="M35" s="155"/>
      <c r="N35" s="156"/>
      <c r="O35" s="153"/>
      <c r="P35" s="153"/>
      <c r="Q35" s="153"/>
      <c r="R35" s="157"/>
      <c r="S35" s="156"/>
      <c r="T35" s="153"/>
      <c r="U35" s="153"/>
      <c r="V35" s="153"/>
      <c r="W35" s="912">
        <f>三重県表紙!U36</f>
        <v>45778</v>
      </c>
      <c r="X35" s="913"/>
    </row>
    <row r="36" spans="1:24" s="11" customFormat="1" ht="18.75" customHeight="1">
      <c r="A36" s="199" t="s">
        <v>9</v>
      </c>
      <c r="B36" s="159" t="s">
        <v>1</v>
      </c>
      <c r="C36" s="160"/>
      <c r="D36" s="161"/>
      <c r="E36" s="162"/>
      <c r="F36" s="163" t="s">
        <v>141</v>
      </c>
      <c r="G36" s="164" t="s">
        <v>2</v>
      </c>
      <c r="H36" s="164"/>
      <c r="I36" s="165"/>
      <c r="J36" s="166"/>
      <c r="K36" s="167" t="s">
        <v>11</v>
      </c>
      <c r="L36" s="168" t="s">
        <v>5</v>
      </c>
      <c r="M36" s="164"/>
      <c r="N36" s="165"/>
      <c r="O36" s="166"/>
      <c r="P36" s="169" t="s">
        <v>11</v>
      </c>
      <c r="Q36" s="168" t="s">
        <v>82</v>
      </c>
      <c r="R36" s="164"/>
      <c r="S36" s="165"/>
      <c r="T36" s="166"/>
      <c r="U36" s="167" t="s">
        <v>83</v>
      </c>
      <c r="V36" s="168" t="s">
        <v>12</v>
      </c>
      <c r="W36" s="164"/>
      <c r="X36" s="170"/>
    </row>
    <row r="37" spans="1:24" s="22" customFormat="1" ht="15.95" customHeight="1">
      <c r="A37" s="215"/>
      <c r="B37" s="222"/>
      <c r="C37" s="223" t="s">
        <v>237</v>
      </c>
      <c r="D37" s="174" t="s">
        <v>597</v>
      </c>
      <c r="E37" s="175">
        <v>850</v>
      </c>
      <c r="F37" s="456"/>
      <c r="G37" s="226"/>
      <c r="H37" s="227" t="s">
        <v>154</v>
      </c>
      <c r="I37" s="184" t="s">
        <v>492</v>
      </c>
      <c r="J37" s="228"/>
      <c r="K37" s="469"/>
      <c r="L37" s="226"/>
      <c r="M37" s="227" t="s">
        <v>237</v>
      </c>
      <c r="N37" s="184" t="s">
        <v>490</v>
      </c>
      <c r="O37" s="228"/>
      <c r="P37" s="469"/>
      <c r="Q37" s="226"/>
      <c r="R37" s="227" t="s">
        <v>476</v>
      </c>
      <c r="S37" s="224"/>
      <c r="T37" s="228">
        <v>450</v>
      </c>
      <c r="U37" s="469"/>
      <c r="V37" s="296"/>
      <c r="W37" s="181"/>
      <c r="X37" s="182"/>
    </row>
    <row r="38" spans="1:24" s="22" customFormat="1" ht="15.95" customHeight="1">
      <c r="A38" s="230"/>
      <c r="B38" s="187"/>
      <c r="C38" s="216" t="s">
        <v>238</v>
      </c>
      <c r="D38" s="174" t="s">
        <v>602</v>
      </c>
      <c r="E38" s="175">
        <v>1000</v>
      </c>
      <c r="F38" s="496"/>
      <c r="G38" s="188"/>
      <c r="H38" s="219" t="s">
        <v>381</v>
      </c>
      <c r="I38" s="184" t="s">
        <v>565</v>
      </c>
      <c r="J38" s="220"/>
      <c r="K38" s="479"/>
      <c r="L38" s="188"/>
      <c r="M38" s="219" t="s">
        <v>381</v>
      </c>
      <c r="N38" s="184" t="s">
        <v>566</v>
      </c>
      <c r="O38" s="220"/>
      <c r="P38" s="479"/>
      <c r="Q38" s="188"/>
      <c r="R38" s="219"/>
      <c r="S38" s="217"/>
      <c r="T38" s="220"/>
      <c r="U38" s="479"/>
      <c r="V38" s="296"/>
      <c r="W38" s="181"/>
      <c r="X38" s="182"/>
    </row>
    <row r="39" spans="1:24" s="22" customFormat="1" ht="15.95" customHeight="1">
      <c r="A39" s="318"/>
      <c r="B39" s="172"/>
      <c r="C39" s="173" t="s">
        <v>239</v>
      </c>
      <c r="D39" s="174" t="s">
        <v>597</v>
      </c>
      <c r="E39" s="175">
        <v>1450</v>
      </c>
      <c r="F39" s="456"/>
      <c r="G39" s="176"/>
      <c r="H39" s="177" t="s">
        <v>155</v>
      </c>
      <c r="I39" s="184" t="s">
        <v>492</v>
      </c>
      <c r="J39" s="178"/>
      <c r="K39" s="470"/>
      <c r="L39" s="176"/>
      <c r="M39" s="177" t="s">
        <v>155</v>
      </c>
      <c r="N39" s="184" t="s">
        <v>490</v>
      </c>
      <c r="O39" s="178"/>
      <c r="P39" s="470"/>
      <c r="Q39" s="176"/>
      <c r="R39" s="177"/>
      <c r="S39" s="174"/>
      <c r="T39" s="178"/>
      <c r="U39" s="470"/>
      <c r="V39" s="296"/>
      <c r="W39" s="181"/>
      <c r="X39" s="182"/>
    </row>
    <row r="40" spans="1:24" s="22" customFormat="1" ht="15.95" customHeight="1">
      <c r="A40" s="318"/>
      <c r="B40" s="172"/>
      <c r="C40" s="173" t="s">
        <v>240</v>
      </c>
      <c r="D40" s="174" t="s">
        <v>602</v>
      </c>
      <c r="E40" s="175">
        <v>1700</v>
      </c>
      <c r="F40" s="456"/>
      <c r="G40" s="176"/>
      <c r="H40" s="177" t="s">
        <v>240</v>
      </c>
      <c r="I40" s="184" t="s">
        <v>565</v>
      </c>
      <c r="J40" s="178"/>
      <c r="K40" s="470"/>
      <c r="L40" s="176"/>
      <c r="M40" s="177" t="s">
        <v>240</v>
      </c>
      <c r="N40" s="184" t="s">
        <v>566</v>
      </c>
      <c r="O40" s="178"/>
      <c r="P40" s="470"/>
      <c r="Q40" s="176"/>
      <c r="R40" s="177" t="s">
        <v>411</v>
      </c>
      <c r="S40" s="174"/>
      <c r="T40" s="178">
        <v>150</v>
      </c>
      <c r="U40" s="470"/>
      <c r="V40" s="296"/>
      <c r="W40" s="181"/>
      <c r="X40" s="182"/>
    </row>
    <row r="41" spans="1:24" s="22" customFormat="1" ht="15.95" customHeight="1">
      <c r="A41" s="318"/>
      <c r="B41" s="172"/>
      <c r="C41" s="173" t="s">
        <v>241</v>
      </c>
      <c r="D41" s="174" t="s">
        <v>597</v>
      </c>
      <c r="E41" s="175">
        <v>1200</v>
      </c>
      <c r="F41" s="456"/>
      <c r="G41" s="176"/>
      <c r="H41" s="177" t="s">
        <v>580</v>
      </c>
      <c r="I41" s="184" t="s">
        <v>492</v>
      </c>
      <c r="J41" s="178"/>
      <c r="K41" s="470"/>
      <c r="L41" s="176"/>
      <c r="M41" s="177" t="s">
        <v>580</v>
      </c>
      <c r="N41" s="184" t="s">
        <v>490</v>
      </c>
      <c r="O41" s="178"/>
      <c r="P41" s="470"/>
      <c r="Q41" s="176"/>
      <c r="R41" s="177"/>
      <c r="S41" s="174"/>
      <c r="T41" s="178"/>
      <c r="U41" s="470"/>
      <c r="V41" s="296"/>
      <c r="W41" s="181"/>
      <c r="X41" s="182"/>
    </row>
    <row r="42" spans="1:24" s="22" customFormat="1" ht="15.95" customHeight="1">
      <c r="A42" s="200"/>
      <c r="B42" s="245"/>
      <c r="C42" s="202" t="s">
        <v>242</v>
      </c>
      <c r="D42" s="174" t="s">
        <v>744</v>
      </c>
      <c r="E42" s="175">
        <v>1500</v>
      </c>
      <c r="F42" s="458"/>
      <c r="G42" s="248"/>
      <c r="H42" s="205" t="s">
        <v>242</v>
      </c>
      <c r="I42" s="184" t="s">
        <v>624</v>
      </c>
      <c r="J42" s="206"/>
      <c r="K42" s="475"/>
      <c r="L42" s="248"/>
      <c r="M42" s="205" t="s">
        <v>242</v>
      </c>
      <c r="N42" s="184" t="s">
        <v>622</v>
      </c>
      <c r="O42" s="206"/>
      <c r="P42" s="475"/>
      <c r="Q42" s="248"/>
      <c r="R42" s="205" t="s">
        <v>412</v>
      </c>
      <c r="S42" s="184" t="s">
        <v>623</v>
      </c>
      <c r="T42" s="206"/>
      <c r="U42" s="475"/>
      <c r="V42" s="296"/>
      <c r="W42" s="181"/>
      <c r="X42" s="182"/>
    </row>
    <row r="43" spans="1:24" s="22" customFormat="1" ht="15.95" customHeight="1" thickBot="1">
      <c r="A43" s="444"/>
      <c r="B43" s="867">
        <f>COUNTA(C37:C42)</f>
        <v>6</v>
      </c>
      <c r="C43" s="868"/>
      <c r="D43" s="869"/>
      <c r="E43" s="135">
        <f>SUM(E37:E42)</f>
        <v>7700</v>
      </c>
      <c r="F43" s="445">
        <f>SUM(F37:F42)</f>
        <v>0</v>
      </c>
      <c r="G43" s="870">
        <f>COUNTA(H37:H42)</f>
        <v>6</v>
      </c>
      <c r="H43" s="871"/>
      <c r="I43" s="872"/>
      <c r="J43" s="96">
        <f>SUM(J37:J42)</f>
        <v>0</v>
      </c>
      <c r="K43" s="459">
        <f>SUM(K37:K42)</f>
        <v>0</v>
      </c>
      <c r="L43" s="873">
        <f>COUNTA(M37:M42)</f>
        <v>6</v>
      </c>
      <c r="M43" s="874"/>
      <c r="N43" s="875"/>
      <c r="O43" s="96">
        <f>SUM(O37:O42)</f>
        <v>0</v>
      </c>
      <c r="P43" s="459">
        <f>SUM(P37:P42)</f>
        <v>0</v>
      </c>
      <c r="Q43" s="873">
        <f>COUNTA(R37:R42)</f>
        <v>3</v>
      </c>
      <c r="R43" s="874"/>
      <c r="S43" s="875"/>
      <c r="T43" s="96">
        <f>SUM(T37:T42)</f>
        <v>600</v>
      </c>
      <c r="U43" s="460">
        <f>SUM(U37:U42)</f>
        <v>0</v>
      </c>
      <c r="V43" s="52"/>
      <c r="W43" s="442"/>
      <c r="X43" s="443"/>
    </row>
  </sheetData>
  <mergeCells count="39">
    <mergeCell ref="V5:X5"/>
    <mergeCell ref="V23:X23"/>
    <mergeCell ref="V28:X28"/>
    <mergeCell ref="V34:X34"/>
    <mergeCell ref="W35:X35"/>
    <mergeCell ref="G6:H6"/>
    <mergeCell ref="W6:X6"/>
    <mergeCell ref="W24:X24"/>
    <mergeCell ref="W29:X29"/>
    <mergeCell ref="G24:H24"/>
    <mergeCell ref="G29:H29"/>
    <mergeCell ref="I6:K6"/>
    <mergeCell ref="I24:K24"/>
    <mergeCell ref="I29:K29"/>
    <mergeCell ref="B43:D43"/>
    <mergeCell ref="G43:I43"/>
    <mergeCell ref="G35:H35"/>
    <mergeCell ref="B33:D33"/>
    <mergeCell ref="I35:K35"/>
    <mergeCell ref="V2:X4"/>
    <mergeCell ref="K3:M4"/>
    <mergeCell ref="K1:M2"/>
    <mergeCell ref="B1:H2"/>
    <mergeCell ref="B3:H4"/>
    <mergeCell ref="P1:U4"/>
    <mergeCell ref="Q43:S43"/>
    <mergeCell ref="Q22:S22"/>
    <mergeCell ref="Q27:S27"/>
    <mergeCell ref="G22:I22"/>
    <mergeCell ref="L22:N22"/>
    <mergeCell ref="G33:I33"/>
    <mergeCell ref="L33:N33"/>
    <mergeCell ref="Q33:S33"/>
    <mergeCell ref="L43:N43"/>
    <mergeCell ref="B27:D27"/>
    <mergeCell ref="G27:I27"/>
    <mergeCell ref="L27:N27"/>
    <mergeCell ref="B22:D22"/>
    <mergeCell ref="E26:F26"/>
  </mergeCells>
  <phoneticPr fontId="5"/>
  <dataValidations count="1">
    <dataValidation type="whole" operator="lessThanOrEqual" showInputMessage="1" showErrorMessage="1" sqref="U37:U42 F31:F32 U8:U21 K31:K32 P31:P32 U31:U32 K37:K42 P37:P42 F8:F21 F37:F42 P8:P21 K8:K21" xr:uid="{00000000-0002-0000-0600-000000000000}">
      <formula1>E8</formula1>
    </dataValidation>
  </dataValidations>
  <hyperlinks>
    <hyperlink ref="V28:X28" location="三重県表紙!A1" display="三重県表紙へ戻る" xr:uid="{00000000-0004-0000-0600-000000000000}"/>
    <hyperlink ref="V5:X5" location="三重県表紙!A1" display="三重県表紙へ戻る" xr:uid="{00000000-0004-0000-0600-000001000000}"/>
    <hyperlink ref="V23:X23" location="三重県表紙!A1" display="三重県表紙へ戻る" xr:uid="{00000000-0004-0000-0600-000002000000}"/>
    <hyperlink ref="V34:X34" location="三重県表紙!A1" display="三重県表紙へ戻る" xr:uid="{00000000-0004-0000-0600-000003000000}"/>
  </hyperlinks>
  <printOptions horizontalCentered="1" verticalCentered="1"/>
  <pageMargins left="0.28000000000000003" right="0.28000000000000003" top="0.23" bottom="0.24" header="0.19685039370078741" footer="0.19685039370078741"/>
  <pageSetup paperSize="9" scale="85" firstPageNumber="67" orientation="landscape" useFirstPageNumber="1" verticalDpi="400" r:id="rId1"/>
  <headerFooter alignWithMargins="0">
    <oddFooter>&amp;C－&amp;P－&amp;R中日興業（株）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X39"/>
  <sheetViews>
    <sheetView showZeros="0" zoomScale="75" zoomScaleNormal="75" workbookViewId="0"/>
  </sheetViews>
  <sheetFormatPr defaultRowHeight="15" customHeight="1"/>
  <cols>
    <col min="1" max="1" width="10.125" style="2" customWidth="1"/>
    <col min="2" max="2" width="1.625" style="2" customWidth="1"/>
    <col min="3" max="3" width="14.625" style="6" customWidth="1"/>
    <col min="4" max="4" width="3.125" style="38" customWidth="1"/>
    <col min="5" max="6" width="9.125" style="3" customWidth="1"/>
    <col min="7" max="7" width="1.6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625" style="6" customWidth="1"/>
    <col min="24" max="24" width="7"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881"/>
      <c r="X2" s="882"/>
    </row>
    <row r="3" spans="1:24" ht="18" customHeight="1">
      <c r="A3" s="426" t="s">
        <v>95</v>
      </c>
      <c r="B3" s="899">
        <f>三重県表紙!C3</f>
        <v>0</v>
      </c>
      <c r="C3" s="899"/>
      <c r="D3" s="899"/>
      <c r="E3" s="899"/>
      <c r="F3" s="899"/>
      <c r="G3" s="899"/>
      <c r="H3" s="900"/>
      <c r="I3" s="434" t="s">
        <v>96</v>
      </c>
      <c r="J3" s="424"/>
      <c r="K3" s="887">
        <f>F39+K39+P39+U39</f>
        <v>0</v>
      </c>
      <c r="L3" s="887"/>
      <c r="M3" s="888"/>
      <c r="N3" s="435"/>
      <c r="O3" s="436"/>
      <c r="P3" s="905"/>
      <c r="Q3" s="905"/>
      <c r="R3" s="905"/>
      <c r="S3" s="905"/>
      <c r="T3" s="905"/>
      <c r="U3" s="906"/>
      <c r="V3" s="883"/>
      <c r="W3" s="881"/>
      <c r="X3" s="882"/>
    </row>
    <row r="4" spans="1:24" ht="18" customHeight="1">
      <c r="A4" s="437"/>
      <c r="B4" s="901"/>
      <c r="C4" s="901"/>
      <c r="D4" s="901"/>
      <c r="E4" s="901"/>
      <c r="F4" s="901"/>
      <c r="G4" s="901"/>
      <c r="H4" s="902"/>
      <c r="I4" s="437"/>
      <c r="J4" s="438"/>
      <c r="K4" s="889"/>
      <c r="L4" s="889"/>
      <c r="M4" s="890"/>
      <c r="N4" s="439"/>
      <c r="O4" s="440"/>
      <c r="P4" s="907"/>
      <c r="Q4" s="907"/>
      <c r="R4" s="907"/>
      <c r="S4" s="907"/>
      <c r="T4" s="907"/>
      <c r="U4" s="908"/>
      <c r="V4" s="884"/>
      <c r="W4" s="885"/>
      <c r="X4" s="886"/>
    </row>
    <row r="5" spans="1:24" ht="15" customHeight="1">
      <c r="V5" s="914" t="s">
        <v>547</v>
      </c>
      <c r="W5" s="914"/>
      <c r="X5" s="914"/>
    </row>
    <row r="6" spans="1:24" s="11" customFormat="1" ht="18" customHeight="1" thickBot="1">
      <c r="A6" s="147" t="s">
        <v>10</v>
      </c>
      <c r="B6" s="148"/>
      <c r="C6" s="149" t="s">
        <v>29</v>
      </c>
      <c r="D6" s="148"/>
      <c r="E6" s="150"/>
      <c r="F6" s="151"/>
      <c r="G6" s="909" t="s">
        <v>591</v>
      </c>
      <c r="H6" s="910"/>
      <c r="I6" s="911">
        <f>E39+J39+O39+T39</f>
        <v>69500</v>
      </c>
      <c r="J6" s="911"/>
      <c r="K6" s="911"/>
      <c r="L6" s="154"/>
      <c r="M6" s="155"/>
      <c r="N6" s="156"/>
      <c r="O6" s="153"/>
      <c r="P6" s="153"/>
      <c r="Q6" s="153"/>
      <c r="R6" s="157"/>
      <c r="S6" s="156"/>
      <c r="T6" s="153"/>
      <c r="U6" s="153"/>
      <c r="V6" s="153"/>
      <c r="W6" s="912">
        <f>三重県表紙!U36</f>
        <v>45778</v>
      </c>
      <c r="X6" s="913"/>
    </row>
    <row r="7" spans="1:24" s="11" customFormat="1" ht="19.5" customHeight="1">
      <c r="A7" s="199" t="s">
        <v>9</v>
      </c>
      <c r="B7" s="159" t="s">
        <v>1</v>
      </c>
      <c r="C7" s="160"/>
      <c r="D7" s="161"/>
      <c r="E7" s="162"/>
      <c r="F7" s="163" t="s">
        <v>141</v>
      </c>
      <c r="G7" s="164" t="s">
        <v>2</v>
      </c>
      <c r="H7" s="164"/>
      <c r="I7" s="165"/>
      <c r="J7" s="166"/>
      <c r="K7" s="167" t="s">
        <v>19</v>
      </c>
      <c r="L7" s="168" t="s">
        <v>5</v>
      </c>
      <c r="M7" s="164"/>
      <c r="N7" s="165"/>
      <c r="O7" s="166"/>
      <c r="P7" s="169" t="s">
        <v>19</v>
      </c>
      <c r="Q7" s="168" t="s">
        <v>82</v>
      </c>
      <c r="R7" s="164"/>
      <c r="S7" s="165"/>
      <c r="T7" s="166"/>
      <c r="U7" s="167" t="s">
        <v>83</v>
      </c>
      <c r="V7" s="168" t="s">
        <v>20</v>
      </c>
      <c r="W7" s="164"/>
      <c r="X7" s="170"/>
    </row>
    <row r="8" spans="1:24" s="22" customFormat="1" ht="17.45" customHeight="1">
      <c r="A8" s="249"/>
      <c r="B8" s="172"/>
      <c r="C8" s="250" t="s">
        <v>267</v>
      </c>
      <c r="D8" s="174" t="s">
        <v>598</v>
      </c>
      <c r="E8" s="175">
        <v>3350</v>
      </c>
      <c r="F8" s="456"/>
      <c r="G8" s="251"/>
      <c r="H8" s="177" t="s">
        <v>382</v>
      </c>
      <c r="I8" s="174" t="s">
        <v>732</v>
      </c>
      <c r="J8" s="178">
        <v>1200</v>
      </c>
      <c r="K8" s="469"/>
      <c r="L8" s="176"/>
      <c r="M8" s="497" t="s">
        <v>483</v>
      </c>
      <c r="N8" s="174" t="s">
        <v>484</v>
      </c>
      <c r="O8" s="178"/>
      <c r="P8" s="469"/>
      <c r="Q8" s="176"/>
      <c r="R8" s="177" t="s">
        <v>810</v>
      </c>
      <c r="S8" s="174"/>
      <c r="T8" s="178">
        <v>150</v>
      </c>
      <c r="U8" s="469"/>
      <c r="V8" s="279"/>
      <c r="W8" s="253"/>
      <c r="X8" s="254"/>
    </row>
    <row r="9" spans="1:24" s="22" customFormat="1" ht="17.45" customHeight="1">
      <c r="A9" s="249"/>
      <c r="B9" s="172" t="s">
        <v>84</v>
      </c>
      <c r="C9" s="173" t="s">
        <v>268</v>
      </c>
      <c r="D9" s="174" t="s">
        <v>727</v>
      </c>
      <c r="E9" s="175">
        <v>3800</v>
      </c>
      <c r="F9" s="456"/>
      <c r="G9" s="176"/>
      <c r="H9" s="177" t="s">
        <v>273</v>
      </c>
      <c r="I9" s="174" t="s">
        <v>593</v>
      </c>
      <c r="J9" s="178">
        <v>450</v>
      </c>
      <c r="K9" s="470"/>
      <c r="L9" s="176"/>
      <c r="M9" s="177" t="s">
        <v>764</v>
      </c>
      <c r="N9" s="174" t="s">
        <v>758</v>
      </c>
      <c r="O9" s="178">
        <v>2400</v>
      </c>
      <c r="P9" s="470"/>
      <c r="Q9" s="508"/>
      <c r="R9" s="285" t="s">
        <v>548</v>
      </c>
      <c r="S9" s="255"/>
      <c r="T9" s="259">
        <v>700</v>
      </c>
      <c r="U9" s="470"/>
      <c r="V9" s="279" t="s">
        <v>84</v>
      </c>
      <c r="W9" s="253" t="s">
        <v>572</v>
      </c>
      <c r="X9" s="254"/>
    </row>
    <row r="10" spans="1:24" s="22" customFormat="1" ht="17.45" customHeight="1">
      <c r="A10" s="249"/>
      <c r="B10" s="172"/>
      <c r="C10" s="173" t="s">
        <v>269</v>
      </c>
      <c r="D10" s="174" t="s">
        <v>594</v>
      </c>
      <c r="E10" s="175">
        <v>2400</v>
      </c>
      <c r="F10" s="456"/>
      <c r="G10" s="176"/>
      <c r="H10" s="177" t="s">
        <v>384</v>
      </c>
      <c r="I10" s="174" t="s">
        <v>595</v>
      </c>
      <c r="J10" s="178">
        <v>600</v>
      </c>
      <c r="K10" s="470"/>
      <c r="L10" s="176"/>
      <c r="M10" s="177" t="s">
        <v>765</v>
      </c>
      <c r="N10" s="174" t="s">
        <v>30</v>
      </c>
      <c r="O10" s="178">
        <v>4800</v>
      </c>
      <c r="P10" s="470"/>
      <c r="Q10" s="508"/>
      <c r="R10" s="177" t="s">
        <v>549</v>
      </c>
      <c r="S10" s="255"/>
      <c r="T10" s="259">
        <v>150</v>
      </c>
      <c r="U10" s="470"/>
      <c r="V10" s="279"/>
      <c r="W10" s="256"/>
      <c r="X10" s="254"/>
    </row>
    <row r="11" spans="1:24" s="22" customFormat="1" ht="17.45" customHeight="1">
      <c r="A11" s="249"/>
      <c r="B11" s="172"/>
      <c r="C11" s="173" t="s">
        <v>270</v>
      </c>
      <c r="D11" s="174" t="s">
        <v>812</v>
      </c>
      <c r="E11" s="175">
        <v>1350</v>
      </c>
      <c r="F11" s="456"/>
      <c r="G11" s="176"/>
      <c r="H11" s="177" t="s">
        <v>479</v>
      </c>
      <c r="I11" s="174" t="s">
        <v>595</v>
      </c>
      <c r="J11" s="178">
        <v>3600</v>
      </c>
      <c r="K11" s="470"/>
      <c r="L11" s="176"/>
      <c r="M11" s="177" t="s">
        <v>766</v>
      </c>
      <c r="N11" s="174"/>
      <c r="O11" s="178">
        <v>700</v>
      </c>
      <c r="P11" s="470"/>
      <c r="Q11" s="508"/>
      <c r="R11" s="177" t="s">
        <v>278</v>
      </c>
      <c r="S11" s="258"/>
      <c r="T11" s="259">
        <v>450</v>
      </c>
      <c r="U11" s="470"/>
      <c r="V11" s="279"/>
      <c r="W11" s="256"/>
      <c r="X11" s="254"/>
    </row>
    <row r="12" spans="1:24" s="22" customFormat="1" ht="17.45" customHeight="1">
      <c r="A12" s="249"/>
      <c r="B12" s="172" t="s">
        <v>739</v>
      </c>
      <c r="C12" s="173" t="s">
        <v>271</v>
      </c>
      <c r="D12" s="174" t="s">
        <v>599</v>
      </c>
      <c r="E12" s="175">
        <v>2650</v>
      </c>
      <c r="F12" s="456"/>
      <c r="G12" s="176"/>
      <c r="H12" s="177" t="s">
        <v>607</v>
      </c>
      <c r="I12" s="174" t="s">
        <v>504</v>
      </c>
      <c r="J12" s="178">
        <v>800</v>
      </c>
      <c r="K12" s="470"/>
      <c r="L12" s="176"/>
      <c r="M12" s="177" t="s">
        <v>767</v>
      </c>
      <c r="N12" s="174"/>
      <c r="O12" s="178">
        <v>500</v>
      </c>
      <c r="P12" s="470"/>
      <c r="Q12" s="176"/>
      <c r="R12" s="177" t="s">
        <v>809</v>
      </c>
      <c r="S12" s="174"/>
      <c r="T12" s="178">
        <v>700</v>
      </c>
      <c r="U12" s="470"/>
      <c r="V12" s="252" t="s">
        <v>77</v>
      </c>
      <c r="W12" s="253" t="s">
        <v>826</v>
      </c>
      <c r="X12" s="271"/>
    </row>
    <row r="13" spans="1:24" s="22" customFormat="1" ht="17.45" customHeight="1">
      <c r="A13" s="249"/>
      <c r="B13" s="172"/>
      <c r="C13" s="173" t="s">
        <v>272</v>
      </c>
      <c r="D13" s="174" t="s">
        <v>596</v>
      </c>
      <c r="E13" s="175">
        <v>1850</v>
      </c>
      <c r="F13" s="456"/>
      <c r="G13" s="176"/>
      <c r="H13" s="177" t="s">
        <v>385</v>
      </c>
      <c r="I13" s="174" t="s">
        <v>598</v>
      </c>
      <c r="J13" s="178">
        <v>1500</v>
      </c>
      <c r="K13" s="470"/>
      <c r="L13" s="176"/>
      <c r="M13" s="285" t="s">
        <v>814</v>
      </c>
      <c r="N13" s="174" t="s">
        <v>16</v>
      </c>
      <c r="O13" s="178"/>
      <c r="P13" s="470"/>
      <c r="Q13" s="176"/>
      <c r="R13" s="177" t="s">
        <v>272</v>
      </c>
      <c r="S13" s="174"/>
      <c r="T13" s="178">
        <v>300</v>
      </c>
      <c r="U13" s="470"/>
      <c r="V13" s="180"/>
      <c r="W13" s="270"/>
      <c r="X13" s="269"/>
    </row>
    <row r="14" spans="1:24" s="22" customFormat="1" ht="17.45" customHeight="1">
      <c r="A14" s="260"/>
      <c r="B14" s="172"/>
      <c r="C14" s="173" t="s">
        <v>273</v>
      </c>
      <c r="D14" s="174" t="s">
        <v>596</v>
      </c>
      <c r="E14" s="175">
        <v>1950</v>
      </c>
      <c r="F14" s="456"/>
      <c r="G14" s="176"/>
      <c r="H14" s="177" t="s">
        <v>386</v>
      </c>
      <c r="I14" s="174" t="s">
        <v>803</v>
      </c>
      <c r="J14" s="178">
        <v>1000</v>
      </c>
      <c r="K14" s="470"/>
      <c r="L14" s="176"/>
      <c r="M14" s="177"/>
      <c r="N14" s="174"/>
      <c r="O14" s="178"/>
      <c r="P14" s="470"/>
      <c r="Q14" s="176"/>
      <c r="R14" s="177" t="s">
        <v>413</v>
      </c>
      <c r="S14" s="174"/>
      <c r="T14" s="178">
        <v>950</v>
      </c>
      <c r="U14" s="470"/>
      <c r="V14" s="252"/>
      <c r="W14" s="253"/>
      <c r="X14" s="271"/>
    </row>
    <row r="15" spans="1:24" s="22" customFormat="1" ht="17.45" customHeight="1">
      <c r="A15" s="249" t="s">
        <v>21</v>
      </c>
      <c r="B15" s="172"/>
      <c r="C15" s="173" t="s">
        <v>274</v>
      </c>
      <c r="D15" s="174" t="s">
        <v>596</v>
      </c>
      <c r="E15" s="175">
        <v>1800</v>
      </c>
      <c r="F15" s="456"/>
      <c r="G15" s="176"/>
      <c r="H15" s="177" t="s">
        <v>387</v>
      </c>
      <c r="I15" s="174" t="s">
        <v>504</v>
      </c>
      <c r="J15" s="178">
        <v>950</v>
      </c>
      <c r="K15" s="470"/>
      <c r="L15" s="176"/>
      <c r="M15" s="177"/>
      <c r="N15" s="174"/>
      <c r="O15" s="178"/>
      <c r="P15" s="470"/>
      <c r="Q15" s="176"/>
      <c r="R15" s="177" t="s">
        <v>628</v>
      </c>
      <c r="S15" s="174"/>
      <c r="T15" s="178">
        <v>450</v>
      </c>
      <c r="U15" s="470"/>
      <c r="V15" s="279"/>
      <c r="W15" s="256"/>
      <c r="X15" s="254"/>
    </row>
    <row r="16" spans="1:24" s="22" customFormat="1" ht="17.45" customHeight="1">
      <c r="A16" s="260" t="s">
        <v>561</v>
      </c>
      <c r="B16" s="172"/>
      <c r="C16" s="173" t="s">
        <v>275</v>
      </c>
      <c r="D16" s="174" t="s">
        <v>629</v>
      </c>
      <c r="E16" s="175">
        <v>1250</v>
      </c>
      <c r="F16" s="456"/>
      <c r="G16" s="176"/>
      <c r="H16" s="177" t="s">
        <v>388</v>
      </c>
      <c r="I16" s="174" t="s">
        <v>593</v>
      </c>
      <c r="J16" s="178">
        <v>750</v>
      </c>
      <c r="K16" s="470"/>
      <c r="L16" s="176"/>
      <c r="M16" s="177" t="s">
        <v>485</v>
      </c>
      <c r="N16" s="174" t="s">
        <v>16</v>
      </c>
      <c r="O16" s="178"/>
      <c r="P16" s="470"/>
      <c r="Q16" s="176"/>
      <c r="R16" s="177" t="s">
        <v>269</v>
      </c>
      <c r="S16" s="174"/>
      <c r="T16" s="178">
        <v>600</v>
      </c>
      <c r="U16" s="470"/>
      <c r="V16" s="279"/>
      <c r="W16" s="256"/>
      <c r="X16" s="254"/>
    </row>
    <row r="17" spans="1:24" s="22" customFormat="1" ht="17.45" customHeight="1">
      <c r="A17" s="249"/>
      <c r="B17" s="172"/>
      <c r="C17" s="173" t="s">
        <v>276</v>
      </c>
      <c r="D17" s="174" t="s">
        <v>596</v>
      </c>
      <c r="E17" s="175">
        <v>2750</v>
      </c>
      <c r="F17" s="456"/>
      <c r="G17" s="176"/>
      <c r="H17" s="177" t="s">
        <v>389</v>
      </c>
      <c r="I17" s="174" t="s">
        <v>504</v>
      </c>
      <c r="J17" s="178">
        <v>100</v>
      </c>
      <c r="K17" s="470"/>
      <c r="L17" s="176"/>
      <c r="M17" s="177"/>
      <c r="N17" s="174"/>
      <c r="O17" s="178"/>
      <c r="P17" s="470"/>
      <c r="Q17" s="176"/>
      <c r="R17" s="177" t="s">
        <v>277</v>
      </c>
      <c r="S17" s="174"/>
      <c r="T17" s="178">
        <v>150</v>
      </c>
      <c r="U17" s="470"/>
      <c r="V17" s="279"/>
      <c r="W17" s="256"/>
      <c r="X17" s="254"/>
    </row>
    <row r="18" spans="1:24" s="22" customFormat="1" ht="17.45" customHeight="1">
      <c r="A18" s="249"/>
      <c r="B18" s="172"/>
      <c r="C18" s="173" t="s">
        <v>564</v>
      </c>
      <c r="D18" s="174" t="s">
        <v>594</v>
      </c>
      <c r="E18" s="175">
        <v>3050</v>
      </c>
      <c r="F18" s="456"/>
      <c r="G18" s="176"/>
      <c r="H18" s="177" t="s">
        <v>478</v>
      </c>
      <c r="I18" s="174" t="s">
        <v>598</v>
      </c>
      <c r="J18" s="178">
        <v>1800</v>
      </c>
      <c r="K18" s="470"/>
      <c r="L18" s="176"/>
      <c r="M18" s="177"/>
      <c r="N18" s="174"/>
      <c r="O18" s="178"/>
      <c r="P18" s="470"/>
      <c r="Q18" s="176"/>
      <c r="R18" s="177"/>
      <c r="S18" s="174"/>
      <c r="T18" s="178"/>
      <c r="U18" s="470"/>
      <c r="V18" s="267" t="s">
        <v>605</v>
      </c>
      <c r="W18" s="268"/>
      <c r="X18" s="269"/>
    </row>
    <row r="19" spans="1:24" s="22" customFormat="1" ht="17.45" customHeight="1">
      <c r="A19" s="249"/>
      <c r="B19" s="172"/>
      <c r="C19" s="173" t="s">
        <v>481</v>
      </c>
      <c r="D19" s="174" t="s">
        <v>594</v>
      </c>
      <c r="E19" s="175">
        <v>2100</v>
      </c>
      <c r="F19" s="456"/>
      <c r="G19" s="176"/>
      <c r="H19" s="177" t="s">
        <v>435</v>
      </c>
      <c r="I19" s="184" t="s">
        <v>752</v>
      </c>
      <c r="J19" s="178"/>
      <c r="K19" s="470"/>
      <c r="L19" s="176"/>
      <c r="M19" s="177"/>
      <c r="N19" s="174"/>
      <c r="O19" s="178"/>
      <c r="P19" s="470"/>
      <c r="Q19" s="176"/>
      <c r="R19" s="177"/>
      <c r="S19" s="174"/>
      <c r="T19" s="178"/>
      <c r="U19" s="470"/>
      <c r="V19" s="180"/>
      <c r="W19" s="270" t="s">
        <v>849</v>
      </c>
      <c r="X19" s="269"/>
    </row>
    <row r="20" spans="1:24" s="22" customFormat="1" ht="17.45" customHeight="1">
      <c r="A20" s="249"/>
      <c r="B20" s="172"/>
      <c r="C20" s="173" t="s">
        <v>277</v>
      </c>
      <c r="D20" s="174" t="s">
        <v>595</v>
      </c>
      <c r="E20" s="175">
        <v>1800</v>
      </c>
      <c r="F20" s="456"/>
      <c r="G20" s="176"/>
      <c r="H20" s="177" t="s">
        <v>436</v>
      </c>
      <c r="I20" s="184" t="s">
        <v>752</v>
      </c>
      <c r="J20" s="178"/>
      <c r="K20" s="470"/>
      <c r="L20" s="176"/>
      <c r="M20" s="177"/>
      <c r="N20" s="174"/>
      <c r="O20" s="178"/>
      <c r="P20" s="470"/>
      <c r="Q20" s="176"/>
      <c r="R20" s="177"/>
      <c r="S20" s="174"/>
      <c r="T20" s="178"/>
      <c r="U20" s="470"/>
      <c r="V20" s="180"/>
      <c r="W20" s="256"/>
      <c r="X20" s="271" t="s">
        <v>76</v>
      </c>
    </row>
    <row r="21" spans="1:24" s="22" customFormat="1" ht="17.45" customHeight="1">
      <c r="A21" s="249"/>
      <c r="B21" s="172"/>
      <c r="C21" s="173" t="s">
        <v>278</v>
      </c>
      <c r="D21" s="174" t="s">
        <v>594</v>
      </c>
      <c r="E21" s="175">
        <v>1850</v>
      </c>
      <c r="F21" s="456"/>
      <c r="G21" s="176"/>
      <c r="H21" s="177" t="s">
        <v>383</v>
      </c>
      <c r="I21" s="184" t="s">
        <v>752</v>
      </c>
      <c r="J21" s="178"/>
      <c r="K21" s="470"/>
      <c r="L21" s="176"/>
      <c r="M21" s="177"/>
      <c r="N21" s="174"/>
      <c r="O21" s="178"/>
      <c r="P21" s="470"/>
      <c r="Q21" s="176"/>
      <c r="R21" s="177"/>
      <c r="S21" s="174"/>
      <c r="T21" s="178"/>
      <c r="U21" s="470"/>
      <c r="V21" s="279"/>
      <c r="W21" s="256"/>
      <c r="X21" s="254"/>
    </row>
    <row r="22" spans="1:24" s="22" customFormat="1" ht="17.45" customHeight="1">
      <c r="A22" s="249"/>
      <c r="B22" s="172"/>
      <c r="C22" s="173" t="s">
        <v>279</v>
      </c>
      <c r="D22" s="174" t="s">
        <v>594</v>
      </c>
      <c r="E22" s="175">
        <v>1250</v>
      </c>
      <c r="F22" s="456"/>
      <c r="G22" s="176"/>
      <c r="H22" s="177" t="s">
        <v>437</v>
      </c>
      <c r="I22" s="184" t="s">
        <v>752</v>
      </c>
      <c r="J22" s="178"/>
      <c r="K22" s="470"/>
      <c r="L22" s="176"/>
      <c r="M22" s="177"/>
      <c r="N22" s="174"/>
      <c r="O22" s="178">
        <v>0</v>
      </c>
      <c r="P22" s="470"/>
      <c r="Q22" s="176"/>
      <c r="R22" s="177"/>
      <c r="S22" s="174"/>
      <c r="T22" s="178"/>
      <c r="U22" s="470"/>
      <c r="V22" s="279"/>
      <c r="W22" s="256"/>
      <c r="X22" s="254"/>
    </row>
    <row r="23" spans="1:24" s="22" customFormat="1" ht="17.45" customHeight="1">
      <c r="A23" s="249" t="s">
        <v>23</v>
      </c>
      <c r="B23" s="172"/>
      <c r="C23" s="173" t="s">
        <v>280</v>
      </c>
      <c r="D23" s="174" t="s">
        <v>596</v>
      </c>
      <c r="E23" s="175">
        <v>1800</v>
      </c>
      <c r="F23" s="456"/>
      <c r="G23" s="176"/>
      <c r="H23" s="177"/>
      <c r="I23" s="174"/>
      <c r="J23" s="178"/>
      <c r="K23" s="470"/>
      <c r="L23" s="176"/>
      <c r="M23" s="177"/>
      <c r="N23" s="261"/>
      <c r="O23" s="262"/>
      <c r="P23" s="470"/>
      <c r="Q23" s="176"/>
      <c r="R23" s="177"/>
      <c r="S23" s="174"/>
      <c r="T23" s="263"/>
      <c r="U23" s="470"/>
      <c r="V23" s="279"/>
      <c r="W23" s="256"/>
      <c r="X23" s="254"/>
    </row>
    <row r="24" spans="1:24" s="22" customFormat="1" ht="17.45" customHeight="1">
      <c r="A24" s="249" t="s">
        <v>22</v>
      </c>
      <c r="B24" s="172"/>
      <c r="C24" s="173" t="s">
        <v>281</v>
      </c>
      <c r="D24" s="174" t="s">
        <v>597</v>
      </c>
      <c r="E24" s="175">
        <v>1950</v>
      </c>
      <c r="F24" s="456"/>
      <c r="G24" s="176"/>
      <c r="H24" s="177" t="s">
        <v>178</v>
      </c>
      <c r="I24" s="174" t="s">
        <v>795</v>
      </c>
      <c r="J24" s="178"/>
      <c r="K24" s="470"/>
      <c r="L24" s="176"/>
      <c r="M24" s="177" t="s">
        <v>178</v>
      </c>
      <c r="N24" s="174" t="s">
        <v>81</v>
      </c>
      <c r="O24" s="178"/>
      <c r="P24" s="470"/>
      <c r="Q24" s="176"/>
      <c r="R24" s="177"/>
      <c r="S24" s="174"/>
      <c r="T24" s="178"/>
      <c r="U24" s="470"/>
      <c r="V24" s="279"/>
      <c r="W24" s="256"/>
      <c r="X24" s="254"/>
    </row>
    <row r="25" spans="1:24" s="22" customFormat="1" ht="17.45" customHeight="1">
      <c r="A25" s="249" t="s">
        <v>24</v>
      </c>
      <c r="B25" s="172"/>
      <c r="C25" s="173" t="s">
        <v>282</v>
      </c>
      <c r="D25" s="174" t="s">
        <v>599</v>
      </c>
      <c r="E25" s="175">
        <v>2800</v>
      </c>
      <c r="F25" s="456"/>
      <c r="G25" s="176"/>
      <c r="H25" s="177"/>
      <c r="I25" s="174"/>
      <c r="J25" s="178"/>
      <c r="K25" s="470"/>
      <c r="L25" s="176"/>
      <c r="M25" s="177" t="s">
        <v>179</v>
      </c>
      <c r="N25" s="174" t="s">
        <v>16</v>
      </c>
      <c r="O25" s="178"/>
      <c r="P25" s="470"/>
      <c r="Q25" s="176"/>
      <c r="R25" s="177"/>
      <c r="S25" s="174"/>
      <c r="T25" s="178"/>
      <c r="U25" s="470"/>
      <c r="V25" s="279"/>
      <c r="W25" s="256"/>
      <c r="X25" s="254"/>
    </row>
    <row r="26" spans="1:24" s="22" customFormat="1" ht="17.45" customHeight="1">
      <c r="A26" s="249"/>
      <c r="B26" s="172"/>
      <c r="C26" s="173" t="s">
        <v>283</v>
      </c>
      <c r="D26" s="174" t="s">
        <v>812</v>
      </c>
      <c r="E26" s="175">
        <v>2050</v>
      </c>
      <c r="F26" s="456"/>
      <c r="G26" s="176"/>
      <c r="H26" s="177"/>
      <c r="I26" s="174"/>
      <c r="J26" s="178"/>
      <c r="K26" s="470"/>
      <c r="L26" s="176"/>
      <c r="M26" s="177" t="s">
        <v>813</v>
      </c>
      <c r="N26" s="174" t="s">
        <v>16</v>
      </c>
      <c r="O26" s="178"/>
      <c r="P26" s="470"/>
      <c r="Q26" s="176"/>
      <c r="R26" s="177"/>
      <c r="S26" s="174"/>
      <c r="T26" s="178"/>
      <c r="U26" s="470"/>
      <c r="V26" s="279"/>
      <c r="W26" s="256"/>
      <c r="X26" s="254"/>
    </row>
    <row r="27" spans="1:24" s="22" customFormat="1" ht="17.45" customHeight="1">
      <c r="A27" s="249"/>
      <c r="B27" s="172"/>
      <c r="C27" s="173" t="s">
        <v>760</v>
      </c>
      <c r="D27" s="174"/>
      <c r="E27" s="175">
        <v>1600</v>
      </c>
      <c r="F27" s="456"/>
      <c r="G27" s="176"/>
      <c r="H27" s="177"/>
      <c r="I27" s="174"/>
      <c r="J27" s="178"/>
      <c r="K27" s="470"/>
      <c r="L27" s="176"/>
      <c r="M27" s="177"/>
      <c r="N27" s="174"/>
      <c r="O27" s="178"/>
      <c r="P27" s="470"/>
      <c r="Q27" s="176"/>
      <c r="R27" s="177" t="s">
        <v>414</v>
      </c>
      <c r="S27" s="174"/>
      <c r="T27" s="178">
        <v>350</v>
      </c>
      <c r="U27" s="470"/>
      <c r="V27" s="279"/>
      <c r="W27" s="256"/>
      <c r="X27" s="254"/>
    </row>
    <row r="28" spans="1:24" s="22" customFormat="1" ht="17.45" customHeight="1">
      <c r="A28" s="260"/>
      <c r="B28" s="172"/>
      <c r="C28" s="173"/>
      <c r="D28" s="174"/>
      <c r="E28" s="175"/>
      <c r="F28" s="456"/>
      <c r="G28" s="176"/>
      <c r="H28" s="177"/>
      <c r="I28" s="174"/>
      <c r="J28" s="178"/>
      <c r="K28" s="470"/>
      <c r="L28" s="176"/>
      <c r="M28" s="177"/>
      <c r="N28" s="174"/>
      <c r="O28" s="178"/>
      <c r="P28" s="470"/>
      <c r="Q28" s="176"/>
      <c r="R28" s="177"/>
      <c r="S28" s="174"/>
      <c r="T28" s="178"/>
      <c r="U28" s="470"/>
      <c r="V28" s="279"/>
      <c r="W28" s="256"/>
      <c r="X28" s="254"/>
    </row>
    <row r="29" spans="1:24" s="22" customFormat="1" ht="17.45" customHeight="1">
      <c r="A29" s="249"/>
      <c r="B29" s="172"/>
      <c r="C29" s="173"/>
      <c r="D29" s="174"/>
      <c r="E29" s="175"/>
      <c r="F29" s="456"/>
      <c r="G29" s="176"/>
      <c r="H29" s="177"/>
      <c r="I29" s="174"/>
      <c r="J29" s="178"/>
      <c r="K29" s="470"/>
      <c r="L29" s="176"/>
      <c r="M29" s="177"/>
      <c r="N29" s="174"/>
      <c r="O29" s="178"/>
      <c r="P29" s="470"/>
      <c r="Q29" s="176"/>
      <c r="R29" s="177"/>
      <c r="S29" s="174"/>
      <c r="T29" s="178"/>
      <c r="U29" s="470"/>
      <c r="V29" s="279"/>
      <c r="W29" s="256"/>
      <c r="X29" s="254"/>
    </row>
    <row r="30" spans="1:24" s="22" customFormat="1" ht="17.45" customHeight="1">
      <c r="A30" s="260"/>
      <c r="B30" s="172"/>
      <c r="C30" s="173"/>
      <c r="D30" s="174"/>
      <c r="E30" s="175"/>
      <c r="F30" s="456"/>
      <c r="G30" s="176"/>
      <c r="H30" s="177"/>
      <c r="I30" s="174"/>
      <c r="J30" s="178"/>
      <c r="K30" s="470"/>
      <c r="L30" s="176"/>
      <c r="M30" s="177"/>
      <c r="N30" s="174"/>
      <c r="O30" s="178"/>
      <c r="P30" s="470"/>
      <c r="Q30" s="176"/>
      <c r="R30" s="177"/>
      <c r="S30" s="174"/>
      <c r="T30" s="178"/>
      <c r="U30" s="470"/>
      <c r="V30" s="279"/>
      <c r="W30" s="256"/>
      <c r="X30" s="254"/>
    </row>
    <row r="31" spans="1:24" s="22" customFormat="1" ht="17.45" customHeight="1">
      <c r="A31" s="260"/>
      <c r="B31" s="172"/>
      <c r="C31" s="173"/>
      <c r="D31" s="174"/>
      <c r="E31" s="175"/>
      <c r="F31" s="456"/>
      <c r="G31" s="176"/>
      <c r="H31" s="177"/>
      <c r="I31" s="174"/>
      <c r="J31" s="178"/>
      <c r="K31" s="470"/>
      <c r="L31" s="176"/>
      <c r="M31" s="177"/>
      <c r="N31" s="174"/>
      <c r="O31" s="178"/>
      <c r="P31" s="470"/>
      <c r="Q31" s="176"/>
      <c r="R31" s="177"/>
      <c r="S31" s="174"/>
      <c r="T31" s="178"/>
      <c r="U31" s="470"/>
      <c r="V31" s="279"/>
      <c r="W31" s="256"/>
      <c r="X31" s="254"/>
    </row>
    <row r="32" spans="1:24" s="22" customFormat="1" ht="17.45" customHeight="1">
      <c r="A32" s="260"/>
      <c r="B32" s="172"/>
      <c r="C32" s="173"/>
      <c r="D32" s="174"/>
      <c r="E32" s="175"/>
      <c r="F32" s="456"/>
      <c r="G32" s="176"/>
      <c r="H32" s="177"/>
      <c r="I32" s="174"/>
      <c r="J32" s="178"/>
      <c r="K32" s="470"/>
      <c r="L32" s="176"/>
      <c r="M32" s="177"/>
      <c r="N32" s="174"/>
      <c r="O32" s="178"/>
      <c r="P32" s="470"/>
      <c r="Q32" s="176"/>
      <c r="R32" s="177"/>
      <c r="S32" s="174"/>
      <c r="T32" s="178"/>
      <c r="U32" s="470"/>
      <c r="V32" s="279"/>
      <c r="W32" s="256"/>
      <c r="X32" s="254"/>
    </row>
    <row r="33" spans="1:24" s="22" customFormat="1" ht="17.45" customHeight="1">
      <c r="A33" s="260"/>
      <c r="B33" s="172"/>
      <c r="C33" s="173"/>
      <c r="D33" s="174"/>
      <c r="E33" s="175"/>
      <c r="F33" s="456"/>
      <c r="G33" s="176"/>
      <c r="H33" s="177"/>
      <c r="I33" s="174"/>
      <c r="J33" s="178"/>
      <c r="K33" s="470"/>
      <c r="L33" s="176"/>
      <c r="M33" s="177"/>
      <c r="N33" s="174"/>
      <c r="O33" s="178"/>
      <c r="P33" s="470"/>
      <c r="Q33" s="176"/>
      <c r="R33" s="177"/>
      <c r="S33" s="174"/>
      <c r="T33" s="178"/>
      <c r="U33" s="470"/>
      <c r="V33" s="279"/>
      <c r="W33" s="488"/>
      <c r="X33" s="254"/>
    </row>
    <row r="34" spans="1:24" s="22" customFormat="1" ht="17.45" customHeight="1">
      <c r="A34" s="249"/>
      <c r="B34" s="172"/>
      <c r="C34" s="173"/>
      <c r="D34" s="174"/>
      <c r="E34" s="175"/>
      <c r="F34" s="456"/>
      <c r="G34" s="176"/>
      <c r="H34" s="177"/>
      <c r="I34" s="174"/>
      <c r="J34" s="178"/>
      <c r="K34" s="470"/>
      <c r="L34" s="176"/>
      <c r="M34" s="177"/>
      <c r="N34" s="174"/>
      <c r="O34" s="178"/>
      <c r="P34" s="470"/>
      <c r="Q34" s="176"/>
      <c r="R34" s="177"/>
      <c r="S34" s="174"/>
      <c r="T34" s="178"/>
      <c r="U34" s="470"/>
      <c r="V34" s="279"/>
      <c r="W34" s="397"/>
      <c r="X34" s="254"/>
    </row>
    <row r="35" spans="1:24" s="22" customFormat="1" ht="17.45" customHeight="1">
      <c r="A35" s="249"/>
      <c r="B35" s="172"/>
      <c r="C35" s="173"/>
      <c r="D35" s="174"/>
      <c r="E35" s="175"/>
      <c r="F35" s="456"/>
      <c r="G35" s="176"/>
      <c r="H35" s="177"/>
      <c r="I35" s="174"/>
      <c r="J35" s="178"/>
      <c r="K35" s="470"/>
      <c r="L35" s="176"/>
      <c r="M35" s="177"/>
      <c r="N35" s="174"/>
      <c r="O35" s="178"/>
      <c r="P35" s="470"/>
      <c r="Q35" s="176"/>
      <c r="R35" s="177"/>
      <c r="S35" s="174"/>
      <c r="T35" s="178"/>
      <c r="U35" s="470"/>
      <c r="V35" s="279"/>
      <c r="W35" s="397"/>
      <c r="X35" s="254"/>
    </row>
    <row r="36" spans="1:24" s="22" customFormat="1" ht="17.45" customHeight="1">
      <c r="A36" s="249"/>
      <c r="B36" s="172"/>
      <c r="C36" s="173"/>
      <c r="D36" s="174"/>
      <c r="E36" s="175"/>
      <c r="F36" s="456"/>
      <c r="G36" s="188"/>
      <c r="H36" s="177"/>
      <c r="I36" s="174"/>
      <c r="J36" s="178"/>
      <c r="K36" s="470"/>
      <c r="L36" s="176"/>
      <c r="M36" s="177"/>
      <c r="N36" s="174"/>
      <c r="O36" s="178"/>
      <c r="P36" s="470"/>
      <c r="Q36" s="176"/>
      <c r="R36" s="177"/>
      <c r="S36" s="174"/>
      <c r="T36" s="178"/>
      <c r="U36" s="470"/>
      <c r="V36" s="279"/>
      <c r="W36" s="256"/>
      <c r="X36" s="254"/>
    </row>
    <row r="37" spans="1:24" s="22" customFormat="1" ht="17.45" customHeight="1">
      <c r="A37" s="249"/>
      <c r="B37" s="172"/>
      <c r="C37" s="173"/>
      <c r="D37" s="174"/>
      <c r="E37" s="175"/>
      <c r="F37" s="456"/>
      <c r="G37" s="188"/>
      <c r="H37" s="219"/>
      <c r="I37" s="174"/>
      <c r="J37" s="178"/>
      <c r="K37" s="470"/>
      <c r="L37" s="176"/>
      <c r="M37" s="177"/>
      <c r="N37" s="174"/>
      <c r="O37" s="178"/>
      <c r="P37" s="470"/>
      <c r="Q37" s="176"/>
      <c r="R37" s="177"/>
      <c r="S37" s="174"/>
      <c r="T37" s="178"/>
      <c r="U37" s="470"/>
      <c r="V37" s="279"/>
      <c r="W37" s="256"/>
      <c r="X37" s="254"/>
    </row>
    <row r="38" spans="1:24" s="22" customFormat="1" ht="17.45" customHeight="1">
      <c r="A38" s="209"/>
      <c r="B38" s="252"/>
      <c r="C38" s="211"/>
      <c r="D38" s="212"/>
      <c r="E38" s="264"/>
      <c r="F38" s="456"/>
      <c r="G38" s="191"/>
      <c r="H38" s="265"/>
      <c r="I38" s="212"/>
      <c r="J38" s="214"/>
      <c r="K38" s="471"/>
      <c r="L38" s="279"/>
      <c r="M38" s="213"/>
      <c r="N38" s="212"/>
      <c r="O38" s="214"/>
      <c r="P38" s="471"/>
      <c r="Q38" s="279"/>
      <c r="R38" s="213"/>
      <c r="S38" s="212"/>
      <c r="T38" s="214"/>
      <c r="U38" s="471"/>
      <c r="V38" s="279"/>
      <c r="W38" s="256"/>
      <c r="X38" s="254"/>
    </row>
    <row r="39" spans="1:24" s="22" customFormat="1" ht="17.45" customHeight="1" thickBot="1">
      <c r="A39" s="444"/>
      <c r="B39" s="867">
        <f>COUNTA(C8:C38)</f>
        <v>20</v>
      </c>
      <c r="C39" s="868"/>
      <c r="D39" s="869"/>
      <c r="E39" s="135">
        <f>SUM(E8:E38)</f>
        <v>43400</v>
      </c>
      <c r="F39" s="445">
        <f>SUM(F8:F38)</f>
        <v>0</v>
      </c>
      <c r="G39" s="870">
        <f>COUNTA(H8:H37)</f>
        <v>16</v>
      </c>
      <c r="H39" s="871"/>
      <c r="I39" s="872"/>
      <c r="J39" s="96">
        <f>SUM(J8:J37)</f>
        <v>12750</v>
      </c>
      <c r="K39" s="461">
        <f>SUM(K8:K38)</f>
        <v>0</v>
      </c>
      <c r="L39" s="873">
        <f>COUNTA(M8:M37)</f>
        <v>10</v>
      </c>
      <c r="M39" s="874"/>
      <c r="N39" s="875"/>
      <c r="O39" s="96">
        <f>SUM(O8:O37)</f>
        <v>8400</v>
      </c>
      <c r="P39" s="461">
        <f>SUM(P8:P38)</f>
        <v>0</v>
      </c>
      <c r="Q39" s="873">
        <f>COUNTA(R8:R37)</f>
        <v>11</v>
      </c>
      <c r="R39" s="874"/>
      <c r="S39" s="875"/>
      <c r="T39" s="96">
        <f>SUM(T8:T37)</f>
        <v>4950</v>
      </c>
      <c r="U39" s="462">
        <f>SUM(U8:U38)</f>
        <v>0</v>
      </c>
      <c r="V39" s="52"/>
      <c r="W39" s="56"/>
      <c r="X39" s="57"/>
    </row>
  </sheetData>
  <mergeCells count="14">
    <mergeCell ref="B1:H2"/>
    <mergeCell ref="B3:H4"/>
    <mergeCell ref="V2:X4"/>
    <mergeCell ref="Q39:S39"/>
    <mergeCell ref="B39:D39"/>
    <mergeCell ref="G39:I39"/>
    <mergeCell ref="L39:N39"/>
    <mergeCell ref="W6:X6"/>
    <mergeCell ref="G6:H6"/>
    <mergeCell ref="V5:X5"/>
    <mergeCell ref="I6:K6"/>
    <mergeCell ref="P1:U4"/>
    <mergeCell ref="K3:M4"/>
    <mergeCell ref="K1:M2"/>
  </mergeCells>
  <phoneticPr fontId="5"/>
  <dataValidations count="1">
    <dataValidation type="whole" operator="lessThanOrEqual" showInputMessage="1" showErrorMessage="1" sqref="U8:U38 F8:F38 K8:K38 P8:P38" xr:uid="{00000000-0002-0000-0700-000000000000}">
      <formula1>E8</formula1>
    </dataValidation>
  </dataValidations>
  <hyperlinks>
    <hyperlink ref="V5:X5" location="三重県表紙!A1" display="三重県表紙へ戻る" xr:uid="{00000000-0004-0000-0700-000000000000}"/>
  </hyperlinks>
  <printOptions horizontalCentered="1" verticalCentered="1"/>
  <pageMargins left="0.39" right="0.28999999999999998" top="0.23" bottom="0.28999999999999998" header="0.19685039370078741" footer="0.19685039370078741"/>
  <pageSetup paperSize="9" scale="85" firstPageNumber="68" orientation="landscape" useFirstPageNumber="1" verticalDpi="400" r:id="rId1"/>
  <headerFooter alignWithMargins="0">
    <oddFooter>&amp;C－&amp;P－&amp;R中日興業（株）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X37"/>
  <sheetViews>
    <sheetView showZeros="0" zoomScale="75" workbookViewId="0"/>
  </sheetViews>
  <sheetFormatPr defaultRowHeight="15" customHeight="1"/>
  <cols>
    <col min="1" max="1" width="10.125" style="2" customWidth="1"/>
    <col min="2" max="2" width="1.625" style="2" customWidth="1"/>
    <col min="3" max="3" width="14.625" style="6" customWidth="1"/>
    <col min="4" max="4" width="3.375" style="38" customWidth="1"/>
    <col min="5" max="6" width="9.125" style="3" customWidth="1"/>
    <col min="7" max="7" width="2.125" style="3" customWidth="1"/>
    <col min="8" max="8" width="10.625" style="6" customWidth="1"/>
    <col min="9" max="9" width="2.125" style="34" customWidth="1"/>
    <col min="10" max="10" width="6.625" style="4" customWidth="1"/>
    <col min="11" max="11" width="8.125" style="3" customWidth="1"/>
    <col min="12" max="12" width="1.625" style="3" customWidth="1"/>
    <col min="13" max="13" width="10.625" style="6" customWidth="1"/>
    <col min="14" max="14" width="2.125" style="34" customWidth="1"/>
    <col min="15" max="15" width="6.625" style="4" customWidth="1"/>
    <col min="16" max="16" width="8.125" style="4" customWidth="1"/>
    <col min="17" max="17" width="1.625" style="3" customWidth="1"/>
    <col min="18" max="18" width="10.625" style="6" customWidth="1"/>
    <col min="19" max="19" width="2.125" style="34" customWidth="1"/>
    <col min="20" max="20" width="6.625" style="4" customWidth="1"/>
    <col min="21" max="21" width="8.125" style="4" customWidth="1"/>
    <col min="22" max="22" width="2.125" style="3" customWidth="1"/>
    <col min="23" max="23" width="12.625" style="6" customWidth="1"/>
    <col min="24" max="24" width="7.875" style="4" customWidth="1"/>
    <col min="25" max="16384" width="9" style="2"/>
  </cols>
  <sheetData>
    <row r="1" spans="1:24" ht="18" customHeight="1">
      <c r="A1" s="423" t="s">
        <v>0</v>
      </c>
      <c r="B1" s="895">
        <f>三重県表紙!C1</f>
        <v>0</v>
      </c>
      <c r="C1" s="895"/>
      <c r="D1" s="895"/>
      <c r="E1" s="895"/>
      <c r="F1" s="895"/>
      <c r="G1" s="895"/>
      <c r="H1" s="896"/>
      <c r="I1" s="423" t="s">
        <v>4</v>
      </c>
      <c r="J1" s="424"/>
      <c r="K1" s="891">
        <f>三重県表紙!J1</f>
        <v>0</v>
      </c>
      <c r="L1" s="891"/>
      <c r="M1" s="892"/>
      <c r="N1" s="423" t="s">
        <v>3</v>
      </c>
      <c r="O1" s="425"/>
      <c r="P1" s="903">
        <f>三重県表紙!O1</f>
        <v>0</v>
      </c>
      <c r="Q1" s="903"/>
      <c r="R1" s="903"/>
      <c r="S1" s="903"/>
      <c r="T1" s="903"/>
      <c r="U1" s="904"/>
      <c r="V1" s="426" t="s">
        <v>94</v>
      </c>
      <c r="W1" s="427"/>
      <c r="X1" s="428"/>
    </row>
    <row r="2" spans="1:24" ht="18" customHeight="1">
      <c r="A2" s="429"/>
      <c r="B2" s="897"/>
      <c r="C2" s="897"/>
      <c r="D2" s="897"/>
      <c r="E2" s="897"/>
      <c r="F2" s="897"/>
      <c r="G2" s="897"/>
      <c r="H2" s="898"/>
      <c r="I2" s="430"/>
      <c r="J2" s="431"/>
      <c r="K2" s="893"/>
      <c r="L2" s="893"/>
      <c r="M2" s="894"/>
      <c r="N2" s="432"/>
      <c r="O2" s="433"/>
      <c r="P2" s="905"/>
      <c r="Q2" s="905"/>
      <c r="R2" s="905"/>
      <c r="S2" s="905"/>
      <c r="T2" s="905"/>
      <c r="U2" s="906"/>
      <c r="V2" s="880">
        <f>三重県表紙!S2</f>
        <v>0</v>
      </c>
      <c r="W2" s="881"/>
      <c r="X2" s="882"/>
    </row>
    <row r="3" spans="1:24" ht="18" customHeight="1">
      <c r="A3" s="426" t="s">
        <v>95</v>
      </c>
      <c r="B3" s="899">
        <f>三重県表紙!C3</f>
        <v>0</v>
      </c>
      <c r="C3" s="899"/>
      <c r="D3" s="899"/>
      <c r="E3" s="899"/>
      <c r="F3" s="899"/>
      <c r="G3" s="899"/>
      <c r="H3" s="900"/>
      <c r="I3" s="434" t="s">
        <v>96</v>
      </c>
      <c r="J3" s="424"/>
      <c r="K3" s="887">
        <f>F24+K24+P24+U19+F37+K37+P37+U37+U24</f>
        <v>0</v>
      </c>
      <c r="L3" s="887"/>
      <c r="M3" s="888"/>
      <c r="N3" s="435"/>
      <c r="O3" s="436"/>
      <c r="P3" s="905"/>
      <c r="Q3" s="905"/>
      <c r="R3" s="905"/>
      <c r="S3" s="905"/>
      <c r="T3" s="905"/>
      <c r="U3" s="906"/>
      <c r="V3" s="883"/>
      <c r="W3" s="881"/>
      <c r="X3" s="882"/>
    </row>
    <row r="4" spans="1:24" ht="18" customHeight="1">
      <c r="A4" s="437"/>
      <c r="B4" s="901"/>
      <c r="C4" s="901"/>
      <c r="D4" s="901"/>
      <c r="E4" s="901"/>
      <c r="F4" s="901"/>
      <c r="G4" s="901"/>
      <c r="H4" s="902"/>
      <c r="I4" s="437"/>
      <c r="J4" s="438"/>
      <c r="K4" s="889"/>
      <c r="L4" s="889"/>
      <c r="M4" s="890"/>
      <c r="N4" s="439"/>
      <c r="O4" s="440"/>
      <c r="P4" s="907"/>
      <c r="Q4" s="907"/>
      <c r="R4" s="907"/>
      <c r="S4" s="907"/>
      <c r="T4" s="907"/>
      <c r="U4" s="908"/>
      <c r="V4" s="884"/>
      <c r="W4" s="885"/>
      <c r="X4" s="886"/>
    </row>
    <row r="5" spans="1:24" ht="15" customHeight="1">
      <c r="V5" s="914" t="s">
        <v>547</v>
      </c>
      <c r="W5" s="914"/>
      <c r="X5" s="914"/>
    </row>
    <row r="6" spans="1:24" s="11" customFormat="1" ht="21" customHeight="1" thickBot="1">
      <c r="A6" s="147" t="s">
        <v>10</v>
      </c>
      <c r="B6" s="148"/>
      <c r="C6" s="149" t="s">
        <v>27</v>
      </c>
      <c r="D6" s="148"/>
      <c r="E6" s="150"/>
      <c r="F6" s="151"/>
      <c r="G6" s="909" t="s">
        <v>591</v>
      </c>
      <c r="H6" s="910"/>
      <c r="I6" s="911">
        <f>E24+J24+O24+T19</f>
        <v>43250</v>
      </c>
      <c r="J6" s="911"/>
      <c r="K6" s="911"/>
      <c r="L6" s="468"/>
      <c r="M6" s="155"/>
      <c r="N6" s="156"/>
      <c r="O6" s="266"/>
      <c r="P6" s="266"/>
      <c r="Q6" s="153"/>
      <c r="R6" s="157"/>
      <c r="S6" s="156"/>
      <c r="T6" s="266"/>
      <c r="U6" s="266"/>
      <c r="V6" s="153"/>
      <c r="W6" s="912">
        <f>三重県表紙!U36</f>
        <v>45778</v>
      </c>
      <c r="X6" s="913"/>
    </row>
    <row r="7" spans="1:24" s="11" customFormat="1" ht="19.5" customHeight="1">
      <c r="A7" s="199" t="s">
        <v>9</v>
      </c>
      <c r="B7" s="159" t="s">
        <v>1</v>
      </c>
      <c r="C7" s="160"/>
      <c r="D7" s="161"/>
      <c r="E7" s="162"/>
      <c r="F7" s="163" t="s">
        <v>141</v>
      </c>
      <c r="G7" s="164" t="s">
        <v>2</v>
      </c>
      <c r="H7" s="164"/>
      <c r="I7" s="165"/>
      <c r="J7" s="166"/>
      <c r="K7" s="167" t="s">
        <v>25</v>
      </c>
      <c r="L7" s="168" t="s">
        <v>5</v>
      </c>
      <c r="M7" s="164"/>
      <c r="N7" s="165"/>
      <c r="O7" s="166"/>
      <c r="P7" s="169" t="s">
        <v>25</v>
      </c>
      <c r="Q7" s="168" t="s">
        <v>82</v>
      </c>
      <c r="R7" s="164"/>
      <c r="S7" s="165"/>
      <c r="T7" s="166"/>
      <c r="U7" s="167" t="s">
        <v>83</v>
      </c>
      <c r="V7" s="168" t="s">
        <v>26</v>
      </c>
      <c r="W7" s="164"/>
      <c r="X7" s="170"/>
    </row>
    <row r="8" spans="1:24" s="22" customFormat="1" ht="18.75" customHeight="1">
      <c r="A8" s="249"/>
      <c r="B8" s="172"/>
      <c r="C8" s="173" t="s">
        <v>284</v>
      </c>
      <c r="D8" s="174" t="s">
        <v>599</v>
      </c>
      <c r="E8" s="175">
        <v>1600</v>
      </c>
      <c r="F8" s="480"/>
      <c r="G8" s="527"/>
      <c r="H8" s="364" t="s">
        <v>285</v>
      </c>
      <c r="I8" s="282"/>
      <c r="J8" s="178">
        <v>1000</v>
      </c>
      <c r="K8" s="469"/>
      <c r="L8" s="176"/>
      <c r="M8" s="177" t="s">
        <v>393</v>
      </c>
      <c r="N8" s="174"/>
      <c r="O8" s="178">
        <v>500</v>
      </c>
      <c r="P8" s="469"/>
      <c r="Q8" s="172"/>
      <c r="R8" s="177" t="s">
        <v>631</v>
      </c>
      <c r="S8" s="174"/>
      <c r="T8" s="178">
        <v>650</v>
      </c>
      <c r="U8" s="469"/>
      <c r="V8" s="180"/>
      <c r="W8" s="256"/>
      <c r="X8" s="254"/>
    </row>
    <row r="9" spans="1:24" s="22" customFormat="1" ht="18.75" customHeight="1">
      <c r="A9" s="249"/>
      <c r="B9" s="172"/>
      <c r="C9" s="173" t="s">
        <v>285</v>
      </c>
      <c r="D9" s="174" t="s">
        <v>599</v>
      </c>
      <c r="E9" s="175">
        <v>2050</v>
      </c>
      <c r="F9" s="480"/>
      <c r="G9" s="528"/>
      <c r="H9" s="177" t="s">
        <v>390</v>
      </c>
      <c r="I9" s="174"/>
      <c r="J9" s="178">
        <v>1550</v>
      </c>
      <c r="K9" s="470"/>
      <c r="L9" s="176"/>
      <c r="M9" s="177" t="s">
        <v>293</v>
      </c>
      <c r="N9" s="174"/>
      <c r="O9" s="178">
        <v>300</v>
      </c>
      <c r="P9" s="470"/>
      <c r="Q9" s="172"/>
      <c r="R9" s="177" t="s">
        <v>415</v>
      </c>
      <c r="S9" s="174"/>
      <c r="T9" s="178">
        <v>550</v>
      </c>
      <c r="U9" s="470"/>
      <c r="V9" s="267" t="s">
        <v>75</v>
      </c>
      <c r="W9" s="268"/>
      <c r="X9" s="269"/>
    </row>
    <row r="10" spans="1:24" s="22" customFormat="1" ht="18.75" customHeight="1">
      <c r="A10" s="249"/>
      <c r="B10" s="172"/>
      <c r="C10" s="173" t="s">
        <v>286</v>
      </c>
      <c r="D10" s="174" t="s">
        <v>599</v>
      </c>
      <c r="E10" s="175">
        <v>2850</v>
      </c>
      <c r="F10" s="480"/>
      <c r="G10" s="528"/>
      <c r="H10" s="177" t="s">
        <v>391</v>
      </c>
      <c r="I10" s="174"/>
      <c r="J10" s="178">
        <v>1450</v>
      </c>
      <c r="K10" s="470"/>
      <c r="L10" s="176"/>
      <c r="M10" s="177" t="s">
        <v>808</v>
      </c>
      <c r="N10" s="174"/>
      <c r="O10" s="178">
        <v>550</v>
      </c>
      <c r="P10" s="470"/>
      <c r="Q10" s="172"/>
      <c r="R10" s="285" t="s">
        <v>632</v>
      </c>
      <c r="S10" s="174"/>
      <c r="T10" s="178">
        <v>500</v>
      </c>
      <c r="U10" s="470"/>
      <c r="V10" s="180"/>
      <c r="W10" s="270"/>
      <c r="X10" s="269"/>
    </row>
    <row r="11" spans="1:24" s="22" customFormat="1" ht="18.75" customHeight="1">
      <c r="A11" s="249"/>
      <c r="B11" s="172"/>
      <c r="C11" s="173" t="s">
        <v>558</v>
      </c>
      <c r="D11" s="174" t="s">
        <v>599</v>
      </c>
      <c r="E11" s="175">
        <v>1750</v>
      </c>
      <c r="F11" s="480"/>
      <c r="G11" s="528"/>
      <c r="H11" s="177" t="s">
        <v>807</v>
      </c>
      <c r="I11" s="174"/>
      <c r="J11" s="178">
        <v>1600</v>
      </c>
      <c r="K11" s="470"/>
      <c r="L11" s="176"/>
      <c r="M11" s="177" t="s">
        <v>391</v>
      </c>
      <c r="N11" s="174"/>
      <c r="O11" s="178">
        <v>1950</v>
      </c>
      <c r="P11" s="470"/>
      <c r="Q11" s="172"/>
      <c r="R11" s="177" t="s">
        <v>290</v>
      </c>
      <c r="S11" s="174"/>
      <c r="T11" s="178">
        <v>1050</v>
      </c>
      <c r="U11" s="470"/>
      <c r="V11" s="180"/>
      <c r="W11" s="270" t="s">
        <v>860</v>
      </c>
      <c r="X11" s="271"/>
    </row>
    <row r="12" spans="1:24" s="22" customFormat="1" ht="18.75" customHeight="1">
      <c r="A12" s="249"/>
      <c r="B12" s="172"/>
      <c r="C12" s="173" t="s">
        <v>287</v>
      </c>
      <c r="D12" s="174" t="s">
        <v>599</v>
      </c>
      <c r="E12" s="175">
        <v>1450</v>
      </c>
      <c r="F12" s="480"/>
      <c r="G12" s="528"/>
      <c r="H12" s="177" t="s">
        <v>392</v>
      </c>
      <c r="I12" s="174" t="s">
        <v>504</v>
      </c>
      <c r="J12" s="178">
        <v>3150</v>
      </c>
      <c r="K12" s="470"/>
      <c r="L12" s="176"/>
      <c r="M12" s="177" t="s">
        <v>617</v>
      </c>
      <c r="N12" s="174"/>
      <c r="O12" s="178">
        <v>200</v>
      </c>
      <c r="P12" s="470"/>
      <c r="Q12" s="172"/>
      <c r="R12" s="177"/>
      <c r="S12" s="174"/>
      <c r="T12" s="178"/>
      <c r="U12" s="470"/>
      <c r="V12" s="180"/>
      <c r="W12" s="270"/>
      <c r="X12" s="271" t="s">
        <v>76</v>
      </c>
    </row>
    <row r="13" spans="1:24" s="22" customFormat="1" ht="18.75" customHeight="1">
      <c r="A13" s="249"/>
      <c r="B13" s="172"/>
      <c r="C13" s="173" t="s">
        <v>738</v>
      </c>
      <c r="D13" s="174" t="s">
        <v>629</v>
      </c>
      <c r="E13" s="175">
        <v>1200</v>
      </c>
      <c r="F13" s="480"/>
      <c r="G13" s="528"/>
      <c r="H13" s="177" t="s">
        <v>288</v>
      </c>
      <c r="I13" s="174"/>
      <c r="J13" s="178">
        <v>1350</v>
      </c>
      <c r="K13" s="470"/>
      <c r="L13" s="176"/>
      <c r="M13" s="177" t="s">
        <v>846</v>
      </c>
      <c r="N13" s="174" t="s">
        <v>491</v>
      </c>
      <c r="O13" s="178"/>
      <c r="P13" s="470"/>
      <c r="Q13" s="172"/>
      <c r="R13" s="177"/>
      <c r="S13" s="174"/>
      <c r="T13" s="178"/>
      <c r="U13" s="470"/>
      <c r="V13" s="180"/>
      <c r="W13" s="270"/>
      <c r="X13" s="271"/>
    </row>
    <row r="14" spans="1:24" s="22" customFormat="1" ht="18.75" customHeight="1">
      <c r="A14" s="249"/>
      <c r="B14" s="172"/>
      <c r="C14" s="173" t="s">
        <v>818</v>
      </c>
      <c r="D14" s="174" t="s">
        <v>599</v>
      </c>
      <c r="E14" s="175">
        <v>2450</v>
      </c>
      <c r="F14" s="480"/>
      <c r="G14" s="528"/>
      <c r="H14" s="177" t="s">
        <v>393</v>
      </c>
      <c r="I14" s="174" t="s">
        <v>504</v>
      </c>
      <c r="J14" s="178">
        <v>600</v>
      </c>
      <c r="K14" s="470"/>
      <c r="L14" s="176"/>
      <c r="M14" s="177" t="s">
        <v>847</v>
      </c>
      <c r="N14" s="174" t="s">
        <v>491</v>
      </c>
      <c r="O14" s="178"/>
      <c r="P14" s="470"/>
      <c r="Q14" s="172"/>
      <c r="R14" s="177"/>
      <c r="S14" s="174"/>
      <c r="T14" s="178"/>
      <c r="U14" s="470"/>
      <c r="V14" s="180"/>
      <c r="W14" s="256"/>
      <c r="X14" s="271"/>
    </row>
    <row r="15" spans="1:24" s="22" customFormat="1" ht="18.75" customHeight="1">
      <c r="A15" s="249"/>
      <c r="B15" s="172"/>
      <c r="C15" s="173" t="s">
        <v>819</v>
      </c>
      <c r="D15" s="174" t="s">
        <v>599</v>
      </c>
      <c r="E15" s="175">
        <v>1650</v>
      </c>
      <c r="F15" s="480"/>
      <c r="G15" s="528"/>
      <c r="H15" s="177"/>
      <c r="I15" s="174"/>
      <c r="J15" s="178"/>
      <c r="K15" s="470"/>
      <c r="L15" s="176"/>
      <c r="M15" s="177" t="s">
        <v>808</v>
      </c>
      <c r="N15" s="174" t="s">
        <v>491</v>
      </c>
      <c r="O15" s="178"/>
      <c r="P15" s="470"/>
      <c r="Q15" s="172"/>
      <c r="R15" s="177"/>
      <c r="S15" s="174"/>
      <c r="T15" s="178"/>
      <c r="U15" s="470"/>
      <c r="V15" s="252" t="s">
        <v>84</v>
      </c>
      <c r="W15" s="256" t="s">
        <v>850</v>
      </c>
      <c r="X15" s="254"/>
    </row>
    <row r="16" spans="1:24" s="22" customFormat="1" ht="18.75" customHeight="1">
      <c r="A16" s="249"/>
      <c r="B16" s="172"/>
      <c r="C16" s="173" t="s">
        <v>289</v>
      </c>
      <c r="D16" s="174" t="s">
        <v>599</v>
      </c>
      <c r="E16" s="175">
        <v>2350</v>
      </c>
      <c r="F16" s="480"/>
      <c r="G16" s="528"/>
      <c r="H16" s="177"/>
      <c r="I16" s="174"/>
      <c r="J16" s="178"/>
      <c r="K16" s="470"/>
      <c r="L16" s="176"/>
      <c r="M16" s="177" t="s">
        <v>558</v>
      </c>
      <c r="N16" s="174" t="s">
        <v>491</v>
      </c>
      <c r="O16" s="178"/>
      <c r="P16" s="470"/>
      <c r="Q16" s="172"/>
      <c r="R16" s="177"/>
      <c r="S16" s="174"/>
      <c r="T16" s="178"/>
      <c r="U16" s="470"/>
      <c r="V16" s="252" t="s">
        <v>77</v>
      </c>
      <c r="W16" s="256" t="s">
        <v>861</v>
      </c>
      <c r="X16" s="254"/>
    </row>
    <row r="17" spans="1:24" s="22" customFormat="1" ht="18.75" customHeight="1">
      <c r="A17" s="249"/>
      <c r="B17" s="172"/>
      <c r="C17" s="173" t="s">
        <v>290</v>
      </c>
      <c r="D17" s="174" t="s">
        <v>629</v>
      </c>
      <c r="E17" s="175">
        <v>3850</v>
      </c>
      <c r="F17" s="480"/>
      <c r="G17" s="528"/>
      <c r="H17" s="177"/>
      <c r="I17" s="174"/>
      <c r="J17" s="178"/>
      <c r="K17" s="470"/>
      <c r="L17" s="176"/>
      <c r="M17" s="177" t="s">
        <v>848</v>
      </c>
      <c r="N17" s="174" t="s">
        <v>491</v>
      </c>
      <c r="O17" s="178"/>
      <c r="P17" s="470"/>
      <c r="Q17" s="172"/>
      <c r="R17" s="177"/>
      <c r="S17" s="174"/>
      <c r="T17" s="178"/>
      <c r="U17" s="470"/>
      <c r="V17" s="180"/>
      <c r="W17" s="256"/>
      <c r="X17" s="254"/>
    </row>
    <row r="18" spans="1:24" s="22" customFormat="1" ht="18.75" customHeight="1">
      <c r="A18" s="249"/>
      <c r="B18" s="172" t="s">
        <v>486</v>
      </c>
      <c r="C18" s="173" t="s">
        <v>291</v>
      </c>
      <c r="D18" s="174" t="s">
        <v>728</v>
      </c>
      <c r="E18" s="175">
        <v>1950</v>
      </c>
      <c r="F18" s="480"/>
      <c r="G18" s="528"/>
      <c r="H18" s="177"/>
      <c r="I18" s="174"/>
      <c r="J18" s="178"/>
      <c r="K18" s="470"/>
      <c r="L18" s="176"/>
      <c r="M18" s="285" t="s">
        <v>820</v>
      </c>
      <c r="N18" s="174" t="s">
        <v>491</v>
      </c>
      <c r="O18" s="178"/>
      <c r="P18" s="470"/>
      <c r="Q18" s="187"/>
      <c r="R18" s="219"/>
      <c r="S18" s="217"/>
      <c r="T18" s="220"/>
      <c r="U18" s="470"/>
      <c r="V18" s="180"/>
      <c r="W18" s="256"/>
      <c r="X18" s="254"/>
    </row>
    <row r="19" spans="1:24" s="22" customFormat="1" ht="18.75" customHeight="1">
      <c r="A19" s="249"/>
      <c r="B19" s="172" t="s">
        <v>739</v>
      </c>
      <c r="C19" s="173" t="s">
        <v>292</v>
      </c>
      <c r="D19" s="174" t="s">
        <v>599</v>
      </c>
      <c r="E19" s="175">
        <v>1950</v>
      </c>
      <c r="F19" s="480"/>
      <c r="G19" s="528"/>
      <c r="H19" s="177"/>
      <c r="I19" s="174"/>
      <c r="J19" s="178"/>
      <c r="K19" s="470"/>
      <c r="L19" s="176"/>
      <c r="M19" s="285" t="s">
        <v>821</v>
      </c>
      <c r="N19" s="174" t="s">
        <v>491</v>
      </c>
      <c r="O19" s="178"/>
      <c r="P19" s="470"/>
      <c r="Q19" s="873">
        <f>COUNTA(R8:R18)</f>
        <v>4</v>
      </c>
      <c r="R19" s="874"/>
      <c r="S19" s="875"/>
      <c r="T19" s="463">
        <f>SUM(T8:T18)</f>
        <v>2750</v>
      </c>
      <c r="U19" s="462">
        <f>SUM(U8:U18)</f>
        <v>0</v>
      </c>
      <c r="V19" s="180"/>
      <c r="W19" s="256"/>
      <c r="X19" s="254"/>
    </row>
    <row r="20" spans="1:24" s="22" customFormat="1" ht="18.75" customHeight="1">
      <c r="A20" s="785"/>
      <c r="B20" s="176"/>
      <c r="C20" s="173" t="s">
        <v>293</v>
      </c>
      <c r="D20" s="174" t="s">
        <v>629</v>
      </c>
      <c r="E20" s="175">
        <v>1200</v>
      </c>
      <c r="F20" s="480"/>
      <c r="G20" s="528"/>
      <c r="H20" s="177"/>
      <c r="I20" s="174"/>
      <c r="J20" s="178"/>
      <c r="K20" s="470"/>
      <c r="L20" s="176"/>
      <c r="M20" s="177" t="s">
        <v>822</v>
      </c>
      <c r="N20" s="174" t="s">
        <v>491</v>
      </c>
      <c r="O20" s="178"/>
      <c r="P20" s="470"/>
      <c r="Q20" s="919"/>
      <c r="R20" s="920"/>
      <c r="S20" s="920"/>
      <c r="T20" s="274"/>
      <c r="U20" s="192"/>
      <c r="V20" s="180"/>
      <c r="W20" s="256"/>
      <c r="X20" s="254"/>
    </row>
    <row r="21" spans="1:24" s="22" customFormat="1" ht="18.75" customHeight="1">
      <c r="A21" s="318"/>
      <c r="B21" s="176"/>
      <c r="C21" s="173"/>
      <c r="D21" s="174"/>
      <c r="E21" s="175"/>
      <c r="F21" s="480"/>
      <c r="G21" s="528"/>
      <c r="H21" s="177"/>
      <c r="I21" s="174"/>
      <c r="J21" s="178"/>
      <c r="K21" s="470"/>
      <c r="L21" s="176"/>
      <c r="M21" s="177" t="s">
        <v>79</v>
      </c>
      <c r="N21" s="174" t="s">
        <v>491</v>
      </c>
      <c r="O21" s="178"/>
      <c r="P21" s="470"/>
      <c r="Q21" s="168"/>
      <c r="R21" s="164"/>
      <c r="S21" s="165"/>
      <c r="T21" s="166"/>
      <c r="U21" s="167"/>
      <c r="V21" s="180"/>
      <c r="W21" s="256"/>
      <c r="X21" s="254"/>
    </row>
    <row r="22" spans="1:24" s="22" customFormat="1" ht="18.75" customHeight="1">
      <c r="A22" s="318"/>
      <c r="B22" s="176"/>
      <c r="C22" s="173"/>
      <c r="D22" s="174"/>
      <c r="E22" s="175"/>
      <c r="F22" s="480"/>
      <c r="G22" s="528"/>
      <c r="H22" s="177"/>
      <c r="I22" s="174"/>
      <c r="J22" s="178"/>
      <c r="K22" s="470"/>
      <c r="L22" s="176"/>
      <c r="M22" s="177"/>
      <c r="N22" s="174"/>
      <c r="O22" s="178"/>
      <c r="P22" s="470"/>
      <c r="Q22" s="245"/>
      <c r="R22" s="205"/>
      <c r="S22" s="203"/>
      <c r="T22" s="206"/>
      <c r="U22" s="470"/>
      <c r="V22" s="180"/>
      <c r="W22" s="256"/>
      <c r="X22" s="254"/>
    </row>
    <row r="23" spans="1:24" s="22" customFormat="1" ht="18.75" customHeight="1">
      <c r="A23" s="249"/>
      <c r="B23" s="172"/>
      <c r="C23" s="173"/>
      <c r="D23" s="174"/>
      <c r="E23" s="175"/>
      <c r="F23" s="480"/>
      <c r="G23" s="529"/>
      <c r="H23" s="177"/>
      <c r="I23" s="174"/>
      <c r="J23" s="178"/>
      <c r="K23" s="471"/>
      <c r="L23" s="176"/>
      <c r="M23" s="177"/>
      <c r="N23" s="174"/>
      <c r="O23" s="178"/>
      <c r="P23" s="471"/>
      <c r="Q23" s="172"/>
      <c r="R23" s="177"/>
      <c r="S23" s="174"/>
      <c r="T23" s="178"/>
      <c r="U23" s="470"/>
      <c r="V23" s="180"/>
      <c r="W23" s="256"/>
      <c r="X23" s="254"/>
    </row>
    <row r="24" spans="1:24" s="22" customFormat="1" ht="19.5" customHeight="1" thickBot="1">
      <c r="A24" s="91"/>
      <c r="B24" s="867">
        <f>COUNTA(C8:C23)</f>
        <v>13</v>
      </c>
      <c r="C24" s="868"/>
      <c r="D24" s="869"/>
      <c r="E24" s="135">
        <f>SUM(E8:E23)</f>
        <v>26300</v>
      </c>
      <c r="F24" s="450">
        <f>SUM(F8:F23)</f>
        <v>0</v>
      </c>
      <c r="G24" s="918">
        <f>COUNTA(H8:H23)</f>
        <v>7</v>
      </c>
      <c r="H24" s="871"/>
      <c r="I24" s="872"/>
      <c r="J24" s="96">
        <f>SUM(J8:J23)</f>
        <v>10700</v>
      </c>
      <c r="K24" s="461">
        <f>SUM(K8:K23)</f>
        <v>0</v>
      </c>
      <c r="L24" s="873">
        <f>COUNTA(M8:M23)</f>
        <v>14</v>
      </c>
      <c r="M24" s="874"/>
      <c r="N24" s="875"/>
      <c r="O24" s="96">
        <f>SUM(O8:O23)</f>
        <v>3500</v>
      </c>
      <c r="P24" s="461">
        <f>SUM(P8:P23)</f>
        <v>0</v>
      </c>
      <c r="Q24" s="873">
        <f>COUNTA(R22:R23)</f>
        <v>0</v>
      </c>
      <c r="R24" s="874"/>
      <c r="S24" s="875"/>
      <c r="T24" s="96">
        <f>SUM(T22:T23)</f>
        <v>0</v>
      </c>
      <c r="U24" s="462">
        <f>SUM(U22:U23)</f>
        <v>0</v>
      </c>
      <c r="V24" s="52"/>
      <c r="W24" s="56"/>
      <c r="X24" s="57"/>
    </row>
    <row r="25" spans="1:24" ht="15" customHeight="1">
      <c r="A25" s="193"/>
      <c r="B25" s="193"/>
      <c r="C25" s="194"/>
      <c r="D25" s="195"/>
      <c r="E25" s="196"/>
      <c r="F25" s="196"/>
      <c r="G25" s="196"/>
      <c r="H25" s="194"/>
      <c r="I25" s="197"/>
      <c r="J25" s="198"/>
      <c r="K25" s="196"/>
      <c r="L25" s="196"/>
      <c r="M25" s="194"/>
      <c r="N25" s="197"/>
      <c r="O25" s="198"/>
      <c r="P25" s="198"/>
      <c r="Q25" s="196"/>
      <c r="R25" s="194"/>
      <c r="S25" s="197"/>
      <c r="T25" s="198"/>
      <c r="U25" s="198"/>
      <c r="V25" s="914" t="s">
        <v>547</v>
      </c>
      <c r="W25" s="914"/>
      <c r="X25" s="914"/>
    </row>
    <row r="26" spans="1:24" s="11" customFormat="1" ht="21" customHeight="1" thickBot="1">
      <c r="A26" s="147" t="s">
        <v>10</v>
      </c>
      <c r="B26" s="148"/>
      <c r="C26" s="149" t="s">
        <v>28</v>
      </c>
      <c r="D26" s="148"/>
      <c r="E26" s="150"/>
      <c r="F26" s="151"/>
      <c r="G26" s="909" t="s">
        <v>591</v>
      </c>
      <c r="H26" s="910"/>
      <c r="I26" s="911">
        <f>E37+J37+O37+T37</f>
        <v>11900</v>
      </c>
      <c r="J26" s="911"/>
      <c r="K26" s="911"/>
      <c r="L26" s="154"/>
      <c r="M26" s="155"/>
      <c r="N26" s="156"/>
      <c r="O26" s="153"/>
      <c r="P26" s="266"/>
      <c r="Q26" s="153"/>
      <c r="R26" s="157"/>
      <c r="S26" s="156"/>
      <c r="T26" s="153"/>
      <c r="U26" s="266"/>
      <c r="V26" s="153"/>
      <c r="W26" s="912">
        <f>三重県表紙!U36</f>
        <v>45778</v>
      </c>
      <c r="X26" s="913"/>
    </row>
    <row r="27" spans="1:24" s="11" customFormat="1" ht="19.5" customHeight="1">
      <c r="A27" s="199" t="s">
        <v>9</v>
      </c>
      <c r="B27" s="159" t="s">
        <v>1</v>
      </c>
      <c r="C27" s="160"/>
      <c r="D27" s="161"/>
      <c r="E27" s="162"/>
      <c r="F27" s="163" t="s">
        <v>141</v>
      </c>
      <c r="G27" s="164" t="s">
        <v>2</v>
      </c>
      <c r="H27" s="164"/>
      <c r="I27" s="165"/>
      <c r="J27" s="166"/>
      <c r="K27" s="167" t="s">
        <v>11</v>
      </c>
      <c r="L27" s="168" t="s">
        <v>5</v>
      </c>
      <c r="M27" s="164"/>
      <c r="N27" s="165"/>
      <c r="O27" s="166"/>
      <c r="P27" s="169" t="s">
        <v>11</v>
      </c>
      <c r="Q27" s="168" t="s">
        <v>82</v>
      </c>
      <c r="R27" s="164"/>
      <c r="S27" s="165"/>
      <c r="T27" s="166"/>
      <c r="U27" s="167" t="s">
        <v>83</v>
      </c>
      <c r="V27" s="168" t="s">
        <v>12</v>
      </c>
      <c r="W27" s="164"/>
      <c r="X27" s="170"/>
    </row>
    <row r="28" spans="1:24" s="22" customFormat="1" ht="18.75" customHeight="1">
      <c r="A28" s="215" t="s">
        <v>156</v>
      </c>
      <c r="B28" s="187"/>
      <c r="C28" s="216" t="s">
        <v>243</v>
      </c>
      <c r="D28" s="276" t="s">
        <v>598</v>
      </c>
      <c r="E28" s="218">
        <v>1600</v>
      </c>
      <c r="F28" s="481"/>
      <c r="G28" s="530"/>
      <c r="H28" s="227" t="s">
        <v>394</v>
      </c>
      <c r="I28" s="217" t="s">
        <v>504</v>
      </c>
      <c r="J28" s="220">
        <v>700</v>
      </c>
      <c r="K28" s="473"/>
      <c r="L28" s="187"/>
      <c r="M28" s="219" t="s">
        <v>157</v>
      </c>
      <c r="N28" s="212" t="s">
        <v>16</v>
      </c>
      <c r="O28" s="220"/>
      <c r="P28" s="473"/>
      <c r="Q28" s="187"/>
      <c r="R28" s="219"/>
      <c r="S28" s="217"/>
      <c r="T28" s="220"/>
      <c r="U28" s="473"/>
      <c r="V28" s="180"/>
      <c r="W28" s="256"/>
      <c r="X28" s="254"/>
    </row>
    <row r="29" spans="1:24" s="22" customFormat="1" ht="18.75" customHeight="1">
      <c r="A29" s="915" t="s">
        <v>204</v>
      </c>
      <c r="B29" s="222"/>
      <c r="C29" s="223" t="s">
        <v>244</v>
      </c>
      <c r="D29" s="277" t="s">
        <v>817</v>
      </c>
      <c r="E29" s="363">
        <v>3750</v>
      </c>
      <c r="F29" s="482"/>
      <c r="G29" s="530"/>
      <c r="H29" s="227" t="s">
        <v>811</v>
      </c>
      <c r="I29" s="282" t="s">
        <v>504</v>
      </c>
      <c r="J29" s="228">
        <v>500</v>
      </c>
      <c r="K29" s="474"/>
      <c r="L29" s="222"/>
      <c r="M29" s="227" t="s">
        <v>815</v>
      </c>
      <c r="N29" s="282" t="s">
        <v>16</v>
      </c>
      <c r="O29" s="228"/>
      <c r="P29" s="474"/>
      <c r="Q29" s="222"/>
      <c r="R29" s="227" t="s">
        <v>647</v>
      </c>
      <c r="S29" s="224"/>
      <c r="T29" s="228">
        <v>650</v>
      </c>
      <c r="U29" s="474"/>
      <c r="V29" s="180"/>
      <c r="W29" s="256"/>
      <c r="X29" s="254"/>
    </row>
    <row r="30" spans="1:24" s="22" customFormat="1" ht="18.75" customHeight="1">
      <c r="A30" s="917"/>
      <c r="B30" s="172"/>
      <c r="C30" s="173" t="s">
        <v>245</v>
      </c>
      <c r="D30" s="261" t="s">
        <v>597</v>
      </c>
      <c r="E30" s="175">
        <v>1400</v>
      </c>
      <c r="F30" s="480"/>
      <c r="G30" s="528"/>
      <c r="H30" s="177" t="s">
        <v>585</v>
      </c>
      <c r="I30" s="184" t="s">
        <v>492</v>
      </c>
      <c r="J30" s="178"/>
      <c r="K30" s="470"/>
      <c r="L30" s="172"/>
      <c r="M30" s="177" t="s">
        <v>206</v>
      </c>
      <c r="N30" s="184" t="s">
        <v>490</v>
      </c>
      <c r="O30" s="178"/>
      <c r="P30" s="470"/>
      <c r="Q30" s="172"/>
      <c r="R30" s="177"/>
      <c r="S30" s="174"/>
      <c r="T30" s="178"/>
      <c r="U30" s="470"/>
      <c r="V30" s="180"/>
      <c r="W30" s="256"/>
      <c r="X30" s="254"/>
    </row>
    <row r="31" spans="1:24" s="22" customFormat="1" ht="18.75" customHeight="1">
      <c r="A31" s="917"/>
      <c r="B31" s="172"/>
      <c r="C31" s="173" t="s">
        <v>246</v>
      </c>
      <c r="D31" s="174" t="s">
        <v>630</v>
      </c>
      <c r="E31" s="175">
        <v>1350</v>
      </c>
      <c r="F31" s="480"/>
      <c r="G31" s="528"/>
      <c r="H31" s="177"/>
      <c r="I31" s="174"/>
      <c r="J31" s="178"/>
      <c r="K31" s="470"/>
      <c r="L31" s="172"/>
      <c r="M31" s="177"/>
      <c r="N31" s="174"/>
      <c r="O31" s="178"/>
      <c r="P31" s="470"/>
      <c r="Q31" s="172"/>
      <c r="R31" s="177"/>
      <c r="S31" s="174"/>
      <c r="T31" s="178"/>
      <c r="U31" s="470"/>
      <c r="V31" s="180"/>
      <c r="W31" s="256"/>
      <c r="X31" s="254"/>
    </row>
    <row r="32" spans="1:24" s="22" customFormat="1" ht="18.75" customHeight="1">
      <c r="A32" s="917"/>
      <c r="B32" s="252"/>
      <c r="C32" s="211"/>
      <c r="D32" s="278"/>
      <c r="E32" s="233"/>
      <c r="F32" s="483"/>
      <c r="G32" s="531"/>
      <c r="H32" s="213"/>
      <c r="I32" s="212"/>
      <c r="J32" s="214"/>
      <c r="K32" s="472"/>
      <c r="L32" s="252"/>
      <c r="M32" s="280" t="s">
        <v>816</v>
      </c>
      <c r="N32" s="212" t="s">
        <v>16</v>
      </c>
      <c r="O32" s="214"/>
      <c r="P32" s="472"/>
      <c r="Q32" s="252"/>
      <c r="R32" s="213"/>
      <c r="S32" s="212"/>
      <c r="T32" s="214"/>
      <c r="U32" s="472"/>
      <c r="V32" s="180"/>
      <c r="W32" s="256"/>
      <c r="X32" s="254"/>
    </row>
    <row r="33" spans="1:24" s="22" customFormat="1" ht="18.75" customHeight="1">
      <c r="A33" s="915" t="s">
        <v>205</v>
      </c>
      <c r="B33" s="222"/>
      <c r="C33" s="223" t="s">
        <v>247</v>
      </c>
      <c r="D33" s="281" t="s">
        <v>594</v>
      </c>
      <c r="E33" s="247">
        <v>950</v>
      </c>
      <c r="F33" s="482"/>
      <c r="G33" s="530"/>
      <c r="H33" s="227"/>
      <c r="I33" s="224"/>
      <c r="J33" s="228"/>
      <c r="K33" s="474"/>
      <c r="L33" s="222"/>
      <c r="M33" s="227"/>
      <c r="N33" s="282"/>
      <c r="O33" s="228"/>
      <c r="P33" s="474"/>
      <c r="Q33" s="222"/>
      <c r="R33" s="227"/>
      <c r="S33" s="224"/>
      <c r="T33" s="283"/>
      <c r="U33" s="474"/>
      <c r="V33" s="180"/>
      <c r="W33" s="256"/>
      <c r="X33" s="254"/>
    </row>
    <row r="34" spans="1:24" s="22" customFormat="1" ht="18.75" customHeight="1">
      <c r="A34" s="916"/>
      <c r="B34" s="172"/>
      <c r="C34" s="173" t="s">
        <v>248</v>
      </c>
      <c r="D34" s="246" t="s">
        <v>601</v>
      </c>
      <c r="E34" s="175">
        <v>1000</v>
      </c>
      <c r="F34" s="480"/>
      <c r="G34" s="528"/>
      <c r="H34" s="177"/>
      <c r="I34" s="174"/>
      <c r="J34" s="178"/>
      <c r="K34" s="470"/>
      <c r="L34" s="172"/>
      <c r="M34" s="177" t="s">
        <v>201</v>
      </c>
      <c r="N34" s="212" t="s">
        <v>625</v>
      </c>
      <c r="O34" s="178"/>
      <c r="P34" s="470"/>
      <c r="Q34" s="172"/>
      <c r="R34" s="177"/>
      <c r="S34" s="174"/>
      <c r="T34" s="284"/>
      <c r="U34" s="470"/>
      <c r="V34" s="180"/>
      <c r="W34" s="256"/>
      <c r="X34" s="254"/>
    </row>
    <row r="35" spans="1:24" s="22" customFormat="1" ht="18.75" customHeight="1">
      <c r="A35" s="200"/>
      <c r="B35" s="172"/>
      <c r="C35" s="173"/>
      <c r="D35" s="174"/>
      <c r="E35" s="175"/>
      <c r="F35" s="480"/>
      <c r="G35" s="532"/>
      <c r="H35" s="177"/>
      <c r="I35" s="174"/>
      <c r="J35" s="178"/>
      <c r="K35" s="470"/>
      <c r="L35" s="172"/>
      <c r="M35" s="285"/>
      <c r="N35" s="174"/>
      <c r="O35" s="178"/>
      <c r="P35" s="470"/>
      <c r="Q35" s="172"/>
      <c r="R35" s="177"/>
      <c r="S35" s="174"/>
      <c r="T35" s="284"/>
      <c r="U35" s="470"/>
      <c r="V35" s="180"/>
      <c r="W35" s="256"/>
      <c r="X35" s="254"/>
    </row>
    <row r="36" spans="1:24" s="22" customFormat="1" ht="18.75" customHeight="1">
      <c r="A36" s="249"/>
      <c r="B36" s="172"/>
      <c r="C36" s="173"/>
      <c r="D36" s="174"/>
      <c r="E36" s="175"/>
      <c r="F36" s="484"/>
      <c r="G36" s="529"/>
      <c r="H36" s="177"/>
      <c r="I36" s="174"/>
      <c r="J36" s="178"/>
      <c r="K36" s="470"/>
      <c r="L36" s="172"/>
      <c r="M36" s="177"/>
      <c r="N36" s="174"/>
      <c r="O36" s="178"/>
      <c r="P36" s="470"/>
      <c r="Q36" s="172"/>
      <c r="R36" s="177"/>
      <c r="S36" s="174"/>
      <c r="T36" s="178"/>
      <c r="U36" s="470"/>
      <c r="V36" s="180"/>
      <c r="W36" s="256"/>
      <c r="X36" s="254"/>
    </row>
    <row r="37" spans="1:24" s="22" customFormat="1" ht="19.5" customHeight="1" thickBot="1">
      <c r="A37" s="91"/>
      <c r="B37" s="867">
        <f>COUNTA(C28:C36)</f>
        <v>6</v>
      </c>
      <c r="C37" s="868"/>
      <c r="D37" s="869"/>
      <c r="E37" s="135">
        <f>SUM(E28:E36)</f>
        <v>10050</v>
      </c>
      <c r="F37" s="450">
        <f>SUM(F28:F36)</f>
        <v>0</v>
      </c>
      <c r="G37" s="918">
        <f>COUNTA(H28:H36)</f>
        <v>3</v>
      </c>
      <c r="H37" s="871"/>
      <c r="I37" s="872"/>
      <c r="J37" s="96">
        <f>SUM(J28:J36)</f>
        <v>1200</v>
      </c>
      <c r="K37" s="461">
        <f>SUM(K28:K36)</f>
        <v>0</v>
      </c>
      <c r="L37" s="873">
        <f>COUNTA(M28:M36)</f>
        <v>5</v>
      </c>
      <c r="M37" s="874"/>
      <c r="N37" s="875"/>
      <c r="O37" s="96">
        <f>SUM(O28:O36)</f>
        <v>0</v>
      </c>
      <c r="P37" s="461">
        <f>SUM(P28:P36)</f>
        <v>0</v>
      </c>
      <c r="Q37" s="873">
        <f>COUNTA(R28:R36)</f>
        <v>1</v>
      </c>
      <c r="R37" s="874"/>
      <c r="S37" s="875"/>
      <c r="T37" s="96">
        <f>SUM(T28:T36)</f>
        <v>650</v>
      </c>
      <c r="U37" s="462">
        <f>SUM(U28:U36)</f>
        <v>0</v>
      </c>
      <c r="V37" s="52"/>
      <c r="W37" s="56"/>
      <c r="X37" s="57"/>
    </row>
  </sheetData>
  <mergeCells count="26">
    <mergeCell ref="V5:X5"/>
    <mergeCell ref="V25:X25"/>
    <mergeCell ref="B37:D37"/>
    <mergeCell ref="G37:I37"/>
    <mergeCell ref="Q37:S37"/>
    <mergeCell ref="L37:N37"/>
    <mergeCell ref="Q19:S19"/>
    <mergeCell ref="L24:N24"/>
    <mergeCell ref="I6:K6"/>
    <mergeCell ref="I26:K26"/>
    <mergeCell ref="B1:H2"/>
    <mergeCell ref="B3:H4"/>
    <mergeCell ref="V2:X4"/>
    <mergeCell ref="P1:U4"/>
    <mergeCell ref="K3:M4"/>
    <mergeCell ref="K1:M2"/>
    <mergeCell ref="A33:A34"/>
    <mergeCell ref="A29:A32"/>
    <mergeCell ref="W6:X6"/>
    <mergeCell ref="W26:X26"/>
    <mergeCell ref="B24:D24"/>
    <mergeCell ref="G24:I24"/>
    <mergeCell ref="Q24:S24"/>
    <mergeCell ref="G6:H6"/>
    <mergeCell ref="G26:H26"/>
    <mergeCell ref="Q20:S20"/>
  </mergeCells>
  <phoneticPr fontId="5"/>
  <dataValidations count="1">
    <dataValidation type="whole" operator="lessThanOrEqual" showInputMessage="1" showErrorMessage="1" sqref="U28:U36 K8:K23 P8:P23 U8:U18 U22:U23 K28:K36 P28:P36 F8:F23 F28:F36" xr:uid="{00000000-0002-0000-0800-000000000000}">
      <formula1>E8</formula1>
    </dataValidation>
  </dataValidations>
  <hyperlinks>
    <hyperlink ref="V25:X25" location="三重県表紙!A1" display="三重県表紙へ戻る" xr:uid="{00000000-0004-0000-0800-000000000000}"/>
    <hyperlink ref="V5:X5" location="三重県表紙!A1" display="三重県表紙へ戻る" xr:uid="{00000000-0004-0000-0800-000001000000}"/>
  </hyperlinks>
  <printOptions horizontalCentered="1" verticalCentered="1"/>
  <pageMargins left="0.32" right="0.2" top="0.35" bottom="0.36" header="0.19685039370078741" footer="0.19685039370078741"/>
  <pageSetup paperSize="9" scale="85" firstPageNumber="69" orientation="landscape" useFirstPageNumber="1" verticalDpi="400" r:id="rId1"/>
  <headerFooter alignWithMargins="0">
    <oddFooter>&amp;C－&amp;P－&amp;R中日興業（株）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vt:i4>
      </vt:variant>
    </vt:vector>
  </HeadingPairs>
  <TitlesOfParts>
    <vt:vector size="20" baseType="lpstr">
      <vt:lpstr>サイズ</vt:lpstr>
      <vt:lpstr>取扱基準3-1</vt:lpstr>
      <vt:lpstr>取扱基準3-2</vt:lpstr>
      <vt:lpstr>取扱基準3-3</vt:lpstr>
      <vt:lpstr>地図</vt:lpstr>
      <vt:lpstr>三重県表紙</vt:lpstr>
      <vt:lpstr>桑名市郡・いなべ・員弁</vt:lpstr>
      <vt:lpstr>四日市</vt:lpstr>
      <vt:lpstr>鈴鹿・三重</vt:lpstr>
      <vt:lpstr>亀山</vt:lpstr>
      <vt:lpstr>津</vt:lpstr>
      <vt:lpstr>津・松阪</vt:lpstr>
      <vt:lpstr>伊勢・志摩</vt:lpstr>
      <vt:lpstr>鳥羽・度会</vt:lpstr>
      <vt:lpstr>尾鷲・熊野・多気</vt:lpstr>
      <vt:lpstr>新宮・南北牟婁郡</vt:lpstr>
      <vt:lpstr>伊賀・名張</vt:lpstr>
      <vt:lpstr>基本設定</vt:lpstr>
      <vt:lpstr>四日市!Print_Area</vt:lpstr>
      <vt:lpstr>サイズ</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折込広告部</dc:creator>
  <cp:lastModifiedBy>松浦主任KOKOKU21</cp:lastModifiedBy>
  <cp:lastPrinted>2024-12-19T02:50:15Z</cp:lastPrinted>
  <dcterms:created xsi:type="dcterms:W3CDTF">1996-07-01T02:56:53Z</dcterms:created>
  <dcterms:modified xsi:type="dcterms:W3CDTF">2025-04-25T03:53:57Z</dcterms:modified>
</cp:coreProperties>
</file>